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2240" activeTab="0"/>
  </bookViews>
  <sheets>
    <sheet name="Утверж. от 30 дек. 2010 № 245 " sheetId="1" r:id="rId1"/>
  </sheets>
  <externalReferences>
    <externalReference r:id="rId4"/>
    <externalReference r:id="rId5"/>
    <externalReference r:id="rId6"/>
    <externalReference r:id="rId7"/>
  </externalReferences>
  <definedNames>
    <definedName name="_№">#REF!</definedName>
    <definedName name="_xlfn.IFERROR" hidden="1">#NAME?</definedName>
    <definedName name="_xlnm._FilterDatabase" localSheetId="0" hidden="1">'Утверж. от 30 дек. 2010 № 245 '!$A$2:$J$191</definedName>
    <definedName name="айн" localSheetId="0">'[4]Способ закупки'!$A$1:$A$11</definedName>
    <definedName name="айн">'[2]Способ закупки'!$A$1:$A$11</definedName>
    <definedName name="_xlnm.Print_Titles" localSheetId="0">'Утверж. от 30 дек. 2010 № 245 '!$10:$11</definedName>
    <definedName name="КАТО" localSheetId="0">'[3]КАТО'!#REF!</definedName>
    <definedName name="КАТО">'[1]КАТО'!#REF!</definedName>
    <definedName name="Код">#REF!</definedName>
  </definedNames>
  <calcPr fullCalcOnLoad="1"/>
</workbook>
</file>

<file path=xl/sharedStrings.xml><?xml version="1.0" encoding="utf-8"?>
<sst xmlns="http://schemas.openxmlformats.org/spreadsheetml/2006/main" count="1763" uniqueCount="248">
  <si>
    <t>Утвержден</t>
  </si>
  <si>
    <t xml:space="preserve">приказом Председателя </t>
  </si>
  <si>
    <t xml:space="preserve">Агентства Республики Казахстан </t>
  </si>
  <si>
    <t xml:space="preserve">по управлению земельными ресурсами </t>
  </si>
  <si>
    <t xml:space="preserve">Агентства Республики Казахстан по управлению земельными ресурсами </t>
  </si>
  <si>
    <t>№ п/п</t>
  </si>
  <si>
    <t>Наименование закупаемых товаров, работ и услуг</t>
  </si>
  <si>
    <t>Способ закупок</t>
  </si>
  <si>
    <t>Краткая характеристика (описание) товаров, работ и услуг</t>
  </si>
  <si>
    <t>Ед. изм.</t>
  </si>
  <si>
    <t>Количество, объем</t>
  </si>
  <si>
    <t>Срок поставки товаров, выполнения работ, оказания услуг</t>
  </si>
  <si>
    <t>Место поставки товаров, выполнения работ, оказания услуг</t>
  </si>
  <si>
    <t>Сумма планируемая для закупки, тенге</t>
  </si>
  <si>
    <t>Размер авансового платежа, %</t>
  </si>
  <si>
    <t>Товары, работы, услуги, приобретение которых должно осуществляться в соответствии с Законом</t>
  </si>
  <si>
    <t>Приобретение канцелярских товаров</t>
  </si>
  <si>
    <t>электронные гос.закупки способом запроса ценовых предложений</t>
  </si>
  <si>
    <t xml:space="preserve">характеристика товаров указана в приложении  "Техническая спецификация" </t>
  </si>
  <si>
    <t>шт./комп.</t>
  </si>
  <si>
    <t>-</t>
  </si>
  <si>
    <t>г.Астана, ул.Орынбор,д.8</t>
  </si>
  <si>
    <t>Приобретение картриджей</t>
  </si>
  <si>
    <t>штук</t>
  </si>
  <si>
    <t>2 - 3 квартал</t>
  </si>
  <si>
    <t>Услуги по аренде автотранспортных средств</t>
  </si>
  <si>
    <t>способом из одного источника</t>
  </si>
  <si>
    <t>Обеспечение бесперебойной работы автотранспортного средства, при надлежащем внешнем состоянии автомашины; обеспечение квалифицированным водителем соответствующей категории, замена на равнозначную автомашину на момент ремонта и проведения технического обсл</t>
  </si>
  <si>
    <t>машины</t>
  </si>
  <si>
    <t>Услуги по обслуживанию копировальных аппаратов</t>
  </si>
  <si>
    <t xml:space="preserve">Диагностика, техническая экспертиза, ремонт, обслуживание  </t>
  </si>
  <si>
    <t>аппарат</t>
  </si>
  <si>
    <t>Услуги по изготовлению бланочной продукции</t>
  </si>
  <si>
    <t xml:space="preserve">согласно приложению </t>
  </si>
  <si>
    <t>2-4 квартал</t>
  </si>
  <si>
    <t xml:space="preserve">Услуги по обучению государственному языку сотрудников центрального аппарата Агентства </t>
  </si>
  <si>
    <t xml:space="preserve">Услуги по обучению государственному языку </t>
  </si>
  <si>
    <t>сотруд-ников</t>
  </si>
  <si>
    <t>согласно технической спецификации</t>
  </si>
  <si>
    <t>Услуги по технической поддержке ПО SAS</t>
  </si>
  <si>
    <t>способом конкурса</t>
  </si>
  <si>
    <t>лицензия</t>
  </si>
  <si>
    <t>Услуги по технической поддержке ПО ArcGIS</t>
  </si>
  <si>
    <t>Услуги по сопровождению АИС ГЗК</t>
  </si>
  <si>
    <t>Услуги по поддержке корпоративной электронной почты</t>
  </si>
  <si>
    <t>описание характеристики услуг прилагается</t>
  </si>
  <si>
    <t>Услуги по информационному сопровождению и поддержке веб-сайта</t>
  </si>
  <si>
    <t>Услуги по обслуживанию телевизионных точек</t>
  </si>
  <si>
    <t>2 квартал</t>
  </si>
  <si>
    <t>Приобретение источника бесперебойного питания более 1 кВт</t>
  </si>
  <si>
    <t>Приобретение программного обеспечения антивирусной защиты для рабочих станций</t>
  </si>
  <si>
    <t>4 квартал</t>
  </si>
  <si>
    <t>Приобретение прочих лицензионных продуктов (офис, операционная система)</t>
  </si>
  <si>
    <t xml:space="preserve">способом конкурса с применением особого порядка </t>
  </si>
  <si>
    <t>г.Астана, ул.Орынбор,д.9</t>
  </si>
  <si>
    <t>г.Астана, ул.Орынбор,д.10</t>
  </si>
  <si>
    <t>итого</t>
  </si>
  <si>
    <t>Товары, работы, услуги, приобретение которых осуществляется без применения норм Закона</t>
  </si>
  <si>
    <t>Подписка на периодические печатные издания</t>
  </si>
  <si>
    <t>пп. 9) п. 1 ст. 4 ЗРК</t>
  </si>
  <si>
    <t>Услуги телефонной связи</t>
  </si>
  <si>
    <t>пп. 26) п. 1 ст. 4 ЗРК</t>
  </si>
  <si>
    <t xml:space="preserve">Оказание услуг городской   телефонной связи, абоненская плата </t>
  </si>
  <si>
    <t>Услуги междугородной телефонной связи</t>
  </si>
  <si>
    <t>Оказание услуг   междугородной, сотовой, телефонной связи</t>
  </si>
  <si>
    <t>месяц</t>
  </si>
  <si>
    <t>Услуги по отправке и доставке корреспонденции</t>
  </si>
  <si>
    <t>пополнение авансовой книжки</t>
  </si>
  <si>
    <t>Услуги выделенной автоматической связи</t>
  </si>
  <si>
    <t xml:space="preserve">Оказание услуг выделенной автоматической телефонной станции </t>
  </si>
  <si>
    <t>Услуги спецсвязи</t>
  </si>
  <si>
    <t>Услуги по предоставлению Интернета</t>
  </si>
  <si>
    <t>оказание услуг по предоставлению сети интернет</t>
  </si>
  <si>
    <t xml:space="preserve">Услуги банковского обслуживанию карт-счета  </t>
  </si>
  <si>
    <t>пп. 11) п. 1 ст. 4 ЗРК</t>
  </si>
  <si>
    <t xml:space="preserve"> оплата поставщику финансовых услуг за фактически зачисленные денежные средства.</t>
  </si>
  <si>
    <t>Услуги по сопровождению БД "Закон"</t>
  </si>
  <si>
    <t>пп. 25) п. 1 ст. 4 ЗРК</t>
  </si>
  <si>
    <t>сопровождение базы данных "Закон" и обновление нормативных правовых актов Республики Казахстан</t>
  </si>
  <si>
    <t>Услуги по сопровождению ПО "План финансирования"</t>
  </si>
  <si>
    <t>Услуги по сопровождению ПО "Мониторинг освоения бюджетных средств"</t>
  </si>
  <si>
    <t>пп. 31) п. 1 ст. 4 ЗРК</t>
  </si>
  <si>
    <t>дешифрирование аэрофотоснимков и фотопланов</t>
  </si>
  <si>
    <t>тыс. га</t>
  </si>
  <si>
    <t>Почвенное исследование</t>
  </si>
  <si>
    <t>Геоботаническое исследование</t>
  </si>
  <si>
    <t>Вычисление площадей сельхозяйственных угодий, почвенных и геоботанических контуров</t>
  </si>
  <si>
    <t>учет. Квартал, тыс. га</t>
  </si>
  <si>
    <t>Актуализация базы АИС ГЗК</t>
  </si>
  <si>
    <t>тыс. участков, тыс. га</t>
  </si>
  <si>
    <t>Государственный учет земель</t>
  </si>
  <si>
    <t>млн. га</t>
  </si>
  <si>
    <t>Определение бонитета почв сельскохозяйственного назначения</t>
  </si>
  <si>
    <t>Паспортизация крестьянских хозяйств</t>
  </si>
  <si>
    <t>штук,              тыс. га</t>
  </si>
  <si>
    <t>Обновление почвенных материалов для паспортизации земель</t>
  </si>
  <si>
    <t>Определение бонитета почв  для целей паспортизации</t>
  </si>
  <si>
    <t>Представление сведений государственного земельного кадастра и пользование информацией кадастра</t>
  </si>
  <si>
    <t>Межевание не координированных земельных участков для ввода данных в базу АИС ГЗК «Архив»</t>
  </si>
  <si>
    <t>Сканирование кадастровых дел для подсистемы АИС ГЗК  «Архив»</t>
  </si>
  <si>
    <t>тыс. зем.-кад. Дел</t>
  </si>
  <si>
    <t>Экономическая оценка земель</t>
  </si>
  <si>
    <t>Создание и обновление крупномасштабных топографических планов городов (г. Астана)</t>
  </si>
  <si>
    <t>кв. км</t>
  </si>
  <si>
    <t>обследование восстановление, закладка, координирование пунктов ГГС (п)</t>
  </si>
  <si>
    <t>пункт</t>
  </si>
  <si>
    <t>сертификация базиса (базис) астрономо-геодезического пункта</t>
  </si>
  <si>
    <t>базис</t>
  </si>
  <si>
    <t>обследование, закладка, нивелирование I, II кл.</t>
  </si>
  <si>
    <t>пог. км</t>
  </si>
  <si>
    <t xml:space="preserve">создание сводного каталога </t>
  </si>
  <si>
    <t>каталог</t>
  </si>
  <si>
    <t>обновление государственного масштабного ряда топографических карт</t>
  </si>
  <si>
    <t>лист</t>
  </si>
  <si>
    <t>Геодинамическое исследование, разработка тех.проектов</t>
  </si>
  <si>
    <t>пункт / сторона /         пог. км</t>
  </si>
  <si>
    <t>Создание морской навигационной карты северной части Каспийского моря</t>
  </si>
  <si>
    <t xml:space="preserve">Картографические работы:  </t>
  </si>
  <si>
    <t>подготовка государственных топографических тематических карт к изданию</t>
  </si>
  <si>
    <t xml:space="preserve">создание цифровых государственных топографических карт </t>
  </si>
  <si>
    <t>издание карт</t>
  </si>
  <si>
    <t xml:space="preserve">Государственный учет, хранение, обеспечение сохранности материалов и документов, образующихся в результате производства топографо-геодезических и картографических работ </t>
  </si>
  <si>
    <t>тыс. экз.</t>
  </si>
  <si>
    <t>Разработка нормативно-технических документов</t>
  </si>
  <si>
    <t>документ</t>
  </si>
  <si>
    <t>Ведение мониторинга земель</t>
  </si>
  <si>
    <t>всего</t>
  </si>
  <si>
    <t xml:space="preserve">картриджи для принтеров НР: минимальный ресурс картриджа (страниц текста формата A4 при 5 % заполнении); для копировального аппарата  ХС-128, Сanon   </t>
  </si>
  <si>
    <t>описание характеристики товаров, работ, услуг прилагается</t>
  </si>
  <si>
    <t xml:space="preserve">Услуги по техническому и системному обслуживанию программно-аппаратных средств и оборудования  </t>
  </si>
  <si>
    <t xml:space="preserve">ремонт, профилактика, обслуживание, настройка программно-аппаратных средств и оборудования </t>
  </si>
  <si>
    <t>Услуги по техническому и системному обслуживанию локально-вычислительной сети</t>
  </si>
  <si>
    <t xml:space="preserve">сопровождение, настройка серверов информационных систем   </t>
  </si>
  <si>
    <t>45 ящиков</t>
  </si>
  <si>
    <t>Приобретение рабочей станции</t>
  </si>
  <si>
    <t>10 ед.</t>
  </si>
  <si>
    <t>Приобретение прочих товаров</t>
  </si>
  <si>
    <t>прочие товары</t>
  </si>
  <si>
    <t>шт.</t>
  </si>
  <si>
    <t>Приобретение прочих услуг</t>
  </si>
  <si>
    <t>прочие услуги</t>
  </si>
  <si>
    <t>обслуживание телевизионных точек</t>
  </si>
  <si>
    <t>телевизионные точки</t>
  </si>
  <si>
    <t>Подписка на источники информации на 2011 год.</t>
  </si>
  <si>
    <t>изготовление и выдача конечной планово-карто-графической продукции</t>
  </si>
  <si>
    <t>Создание электронных земельно-кадастровых карт учетных кварталов, сформированных на землях городов и нас. Пунктов</t>
  </si>
  <si>
    <t xml:space="preserve">Создание топографических карт на государственном языке и их издание </t>
  </si>
  <si>
    <t xml:space="preserve">Создание Государственного каталога географических названий </t>
  </si>
  <si>
    <t>2012 год</t>
  </si>
  <si>
    <t>Подписка на источники информации на 2012 год.</t>
  </si>
  <si>
    <t>38 /                                           146 /                                                                1530</t>
  </si>
  <si>
    <r>
      <t xml:space="preserve">№ </t>
    </r>
    <r>
      <rPr>
        <u val="single"/>
        <sz val="10"/>
        <rFont val="Times New Roman"/>
        <family val="1"/>
      </rPr>
      <t>____</t>
    </r>
  </si>
  <si>
    <r>
      <t xml:space="preserve">  Услуги по </t>
    </r>
    <r>
      <rPr>
        <sz val="8"/>
        <color indexed="8"/>
        <rFont val="Times New Roman"/>
        <family val="1"/>
      </rPr>
      <t>приему, обработке, обеспечению сохранности, перевозке и доставке (вручению)</t>
    </r>
    <r>
      <rPr>
        <sz val="8"/>
        <rFont val="Times New Roman"/>
        <family val="1"/>
      </rPr>
      <t xml:space="preserve"> специальных отправлений</t>
    </r>
    <r>
      <rPr>
        <sz val="8"/>
        <color indexed="8"/>
        <rFont val="Times New Roman"/>
        <family val="1"/>
      </rPr>
      <t>, содержащих сведения  составляющие государственные секреты или охраняемые законом тайны</t>
    </r>
  </si>
  <si>
    <t>Годовой план государственных закупок товаров, работ и услуг на 2011-2013 годы</t>
  </si>
  <si>
    <t xml:space="preserve">Приобретение картриджей, тонеров </t>
  </si>
  <si>
    <t>30 ед.</t>
  </si>
  <si>
    <t>20 ед.</t>
  </si>
  <si>
    <t>14 ед.</t>
  </si>
  <si>
    <t>Приобретение ПО 1-С "Кадры"</t>
  </si>
  <si>
    <t>1 лицензия</t>
  </si>
  <si>
    <t>Приобретение лазерного принтера</t>
  </si>
  <si>
    <t>3 квартал</t>
  </si>
  <si>
    <t>Приобретение копировального аппарата</t>
  </si>
  <si>
    <t>Приобретение факсимильного аппарата</t>
  </si>
  <si>
    <t>5 ед.</t>
  </si>
  <si>
    <t>002</t>
  </si>
  <si>
    <t>003</t>
  </si>
  <si>
    <t>Услуги по техническому обслуживанию серверного оборудования АИС ГЗК</t>
  </si>
  <si>
    <t>Услуги по техническому сертификации компьютерной техники и оборудования АИС ГЗК</t>
  </si>
  <si>
    <t>Услуги по обучению кадастровых  специалистов областных, районных и Республиканского центра АИС ГЗК</t>
  </si>
  <si>
    <t>Приобретение серверов для  введения в эскплуатацию АИС ГЗК</t>
  </si>
  <si>
    <t>33 ед.</t>
  </si>
  <si>
    <t>Приобретение рабочих станции для  введения в эскплуатацию АИС ГЗК</t>
  </si>
  <si>
    <t>42 ед.</t>
  </si>
  <si>
    <t>15 ед.</t>
  </si>
  <si>
    <t>Приобретение большеформатных сканеров для введения в эскплуатацию АИС ГЗК</t>
  </si>
  <si>
    <t>Приобретение источника бесперебойного питания более 1 кВт для введения в эскплуатацию АИС ГЗК</t>
  </si>
  <si>
    <t>Приобретение межсетевых экранов для введения в эскплуатацию АИС ГЗК</t>
  </si>
  <si>
    <t>Приобретение прецензионных кондиционеров для введения в эскплуатацию АИС ГЗК</t>
  </si>
  <si>
    <t>2 ед.</t>
  </si>
  <si>
    <t>Аттестация АИС ГЗК</t>
  </si>
  <si>
    <t>Приобретение программных продуктов для введения и экплуатацию АИС ГЗК</t>
  </si>
  <si>
    <t>лицензии</t>
  </si>
  <si>
    <t>Создание технических проектов</t>
  </si>
  <si>
    <t>004</t>
  </si>
  <si>
    <t>Создание и обновление крупномасштабных топографических планов городов (г. Алматы, Атырау)</t>
  </si>
  <si>
    <t>22 ед.</t>
  </si>
  <si>
    <t>Приобретение мебели</t>
  </si>
  <si>
    <t>комплект</t>
  </si>
  <si>
    <t>23 ед.</t>
  </si>
  <si>
    <t>3 ед.</t>
  </si>
  <si>
    <t>Услуги по сопровождению ПО по бухгалтерскому учету</t>
  </si>
  <si>
    <t>Услуги по техническому сопровождению АИС ГЗК</t>
  </si>
  <si>
    <t>Приобретение рабочих станции специального назначения</t>
  </si>
  <si>
    <t>157 ед.</t>
  </si>
  <si>
    <t>Приобретение сканеров</t>
  </si>
  <si>
    <t>17 ед.</t>
  </si>
  <si>
    <t>Приобретение плоттера</t>
  </si>
  <si>
    <t>16 ед.</t>
  </si>
  <si>
    <t>Услуги по сопровождению разработанных подсистем АИС ГЗК</t>
  </si>
  <si>
    <t>Услуги по технической поддержке лицензионных программных продуктов</t>
  </si>
  <si>
    <t>2013 год</t>
  </si>
  <si>
    <t>218 ед.</t>
  </si>
  <si>
    <t>Приобретение локальных принтеров для введения в экпслутацию АИС ГЗК</t>
  </si>
  <si>
    <t>Приобретение сетевых принтеров для введения в экпслутацию АИС ГЗК</t>
  </si>
  <si>
    <t>Приобретение источника бесперебойного питания более 1 кВт для введения в экпслутацию АИС ГЗК</t>
  </si>
  <si>
    <t>Приобретение копировальных аппаратов для введения в экпслутацию АИС ГЗК</t>
  </si>
  <si>
    <t>24 ед.</t>
  </si>
  <si>
    <t>31 ед.</t>
  </si>
  <si>
    <t>005</t>
  </si>
  <si>
    <t>через Товарную биржу</t>
  </si>
  <si>
    <t>РГП "ГосНПЦзем"</t>
  </si>
  <si>
    <t>2-3 квартал</t>
  </si>
  <si>
    <t>Обеспечение бесперебойной работы автотранспортного средства, при надлежащем внешнем состоянии автомашины; обеспечение квалифицированным водителем соответствующей категории, замена на равнозначную автомашину на момент ремонта и проведения технического обслуживания</t>
  </si>
  <si>
    <t>сотрудников</t>
  </si>
  <si>
    <t>Земельно-кадастровые работы, в том числе:</t>
  </si>
  <si>
    <t>1)</t>
  </si>
  <si>
    <t>Изготовление и выдача конечной планово-картографической продукции:</t>
  </si>
  <si>
    <t>Топографо-геодезические и картографические работы, в том числе:</t>
  </si>
  <si>
    <t>Топографо-геодезические работы: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</si>
  <si>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</si>
  <si>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</si>
  <si>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</si>
  <si>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</si>
  <si>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</si>
  <si>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</si>
  <si>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</si>
  <si>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</si>
  <si>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</si>
  <si>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</si>
  <si>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</si>
  <si>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</si>
  <si>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</si>
  <si>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</si>
  <si>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Дешифровочные работы и изготовление и выдача конечной планово-картографической продукции:</t>
  </si>
  <si>
    <t xml:space="preserve">от _______________ 201_ года </t>
  </si>
  <si>
    <t>30*</t>
  </si>
  <si>
    <t>50*</t>
  </si>
  <si>
    <t>Примечание:</t>
  </si>
  <si>
    <t>* предварительная оплата, проводится в случае приобретения товаров у отечественных товаропроизводителей, работ и услуг у отечественных поставщиков работ,  услуг (п.9-1 ст.37 ЗРК "О государственных закупках").</t>
  </si>
  <si>
    <t xml:space="preserve">оказание услуг выделенной автоматической телефонной станции </t>
  </si>
  <si>
    <t>в течение года</t>
  </si>
  <si>
    <t>Выполнение аэрофотосъемки Южно-Казахстанской и Карагандинской областей</t>
  </si>
  <si>
    <t xml:space="preserve">Выполнение аэрофотосъемки для обновления государственного масштабного ряда топографических карт </t>
  </si>
  <si>
    <t xml:space="preserve">Выполнение аэрофотосъемки </t>
  </si>
  <si>
    <t>Выполнение аэрофотосъемки для обновления государственного масштабного ряда топографических карт</t>
  </si>
  <si>
    <t xml:space="preserve">1 - 4 квартал </t>
  </si>
  <si>
    <t>1-4 квартал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</si>
</sst>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&quot;р.&quot;"/>
    <numFmt numFmtId="184" formatCode="0.0000000"/>
    <numFmt numFmtId="185" formatCode="_-* #,##0_-;\-* #,##0_-;_-* &quot;-&quot;??_-;_-@_-"/>
    <numFmt numFmtId="186" formatCode="_-* #,##0_р_._-;\-* #,##0_р_._-;_-* &quot;-&quot;??_р_._-;_-@_-"/>
    <numFmt numFmtId="187" formatCode="_-* #,##0.0_-;\-* #,##0.0_-;_-* &quot;-&quot;??_-;_-@_-"/>
    <numFmt numFmtId="188" formatCode="_-* #,##0.000_-;\-* #,##0.000_-;_-* &quot;-&quot;??_-;_-@_-"/>
    <numFmt numFmtId="189" formatCode="0000"/>
    <numFmt numFmtId="190" formatCode="#,##0.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KZ 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i/>
      <sz val="12"/>
      <name val="KZ Times New Roman"/>
      <family val="1"/>
    </font>
    <font>
      <b/>
      <sz val="12"/>
      <name val="KZ Times New Roman"/>
      <family val="1"/>
    </font>
    <font>
      <sz val="10"/>
      <name val="KZ Times New Roman"/>
      <family val="1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name val="KZ 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KZ 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u val="single"/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" fontId="4" fillId="0" borderId="0">
      <alignment horizontal="center" vertical="top" wrapText="1"/>
      <protection/>
    </xf>
    <xf numFmtId="177" fontId="4" fillId="0" borderId="2">
      <alignment horizontal="center" vertical="top" wrapText="1"/>
      <protection/>
    </xf>
    <xf numFmtId="172" fontId="4" fillId="0" borderId="2">
      <alignment horizontal="center" vertical="top" wrapText="1"/>
      <protection/>
    </xf>
    <xf numFmtId="172" fontId="4" fillId="0" borderId="2">
      <alignment horizontal="center" vertical="top" wrapText="1"/>
      <protection/>
    </xf>
    <xf numFmtId="172" fontId="4" fillId="0" borderId="2">
      <alignment horizontal="center" vertical="top" wrapText="1"/>
      <protection/>
    </xf>
    <xf numFmtId="0" fontId="5" fillId="21" borderId="3" applyNumberFormat="0" applyAlignment="0" applyProtection="0"/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2">
      <alignment horizontal="left" vertical="top"/>
      <protection/>
    </xf>
    <xf numFmtId="0" fontId="4" fillId="0" borderId="7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8">
      <alignment horizontal="left" vertical="top"/>
      <protection/>
    </xf>
    <xf numFmtId="0" fontId="11" fillId="7" borderId="1" applyNumberFormat="0" applyAlignment="0" applyProtection="0"/>
    <xf numFmtId="0" fontId="12" fillId="0" borderId="9" applyNumberFormat="0" applyFill="0" applyAlignment="0" applyProtection="0"/>
    <xf numFmtId="0" fontId="13" fillId="20" borderId="2">
      <alignment horizontal="left" vertical="top" wrapText="1"/>
      <protection/>
    </xf>
    <xf numFmtId="0" fontId="13" fillId="20" borderId="2">
      <alignment horizontal="left" vertical="top" wrapText="1"/>
      <protection/>
    </xf>
    <xf numFmtId="0" fontId="14" fillId="0" borderId="2">
      <alignment horizontal="left" vertical="top" wrapText="1"/>
      <protection/>
    </xf>
    <xf numFmtId="0" fontId="4" fillId="0" borderId="2">
      <alignment horizontal="left" vertical="top" wrapText="1"/>
      <protection/>
    </xf>
    <xf numFmtId="0" fontId="15" fillId="0" borderId="2">
      <alignment horizontal="left" vertical="top" wrapText="1"/>
      <protection/>
    </xf>
    <xf numFmtId="0" fontId="16" fillId="22" borderId="0" applyNumberFormat="0" applyBorder="0" applyAlignment="0" applyProtection="0"/>
    <xf numFmtId="0" fontId="17" fillId="23" borderId="10" applyNumberFormat="0" applyFont="0" applyAlignment="0" applyProtection="0"/>
    <xf numFmtId="0" fontId="18" fillId="20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>
      <alignment horizontal="center" vertical="top"/>
      <protection/>
    </xf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1" fontId="23" fillId="0" borderId="0">
      <alignment horizontal="center" vertical="top" wrapText="1"/>
      <protection/>
    </xf>
    <xf numFmtId="177" fontId="23" fillId="0" borderId="2">
      <alignment horizontal="center" vertical="top" wrapText="1"/>
      <protection/>
    </xf>
    <xf numFmtId="172" fontId="23" fillId="0" borderId="2">
      <alignment horizontal="center" vertical="top" wrapText="1"/>
      <protection/>
    </xf>
    <xf numFmtId="172" fontId="23" fillId="0" borderId="2">
      <alignment horizontal="center" vertical="top" wrapText="1"/>
      <protection/>
    </xf>
    <xf numFmtId="172" fontId="23" fillId="0" borderId="2">
      <alignment horizontal="center" vertical="top" wrapText="1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7" borderId="1" applyNumberFormat="0" applyAlignment="0" applyProtection="0"/>
    <xf numFmtId="0" fontId="18" fillId="20" borderId="11" applyNumberFormat="0" applyAlignment="0" applyProtection="0"/>
    <xf numFmtId="0" fontId="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5" fillId="21" borderId="3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7" fillId="0" borderId="0" xfId="123">
      <alignment/>
      <protection/>
    </xf>
    <xf numFmtId="0" fontId="33" fillId="0" borderId="13" xfId="122" applyFont="1" applyFill="1" applyBorder="1" applyAlignment="1">
      <alignment horizontal="center" vertical="center" wrapText="1"/>
      <protection/>
    </xf>
    <xf numFmtId="0" fontId="32" fillId="0" borderId="13" xfId="123" applyFont="1" applyFill="1" applyBorder="1" applyAlignment="1">
      <alignment horizontal="center" vertical="center" wrapText="1"/>
      <protection/>
    </xf>
    <xf numFmtId="0" fontId="32" fillId="0" borderId="13" xfId="123" applyFont="1" applyFill="1" applyBorder="1" applyAlignment="1">
      <alignment horizontal="left" vertical="center" wrapText="1"/>
      <protection/>
    </xf>
    <xf numFmtId="185" fontId="17" fillId="0" borderId="0" xfId="123" applyNumberFormat="1">
      <alignment/>
      <protection/>
    </xf>
    <xf numFmtId="49" fontId="17" fillId="0" borderId="0" xfId="123" applyNumberFormat="1" applyFont="1">
      <alignment/>
      <protection/>
    </xf>
    <xf numFmtId="0" fontId="17" fillId="3" borderId="0" xfId="123" applyFill="1">
      <alignment/>
      <protection/>
    </xf>
    <xf numFmtId="185" fontId="17" fillId="3" borderId="0" xfId="123" applyNumberFormat="1" applyFill="1">
      <alignment/>
      <protection/>
    </xf>
    <xf numFmtId="185" fontId="32" fillId="0" borderId="13" xfId="133" applyNumberFormat="1" applyFont="1" applyFill="1" applyBorder="1" applyAlignment="1">
      <alignment vertical="center"/>
    </xf>
    <xf numFmtId="0" fontId="31" fillId="0" borderId="13" xfId="123" applyFont="1" applyFill="1" applyBorder="1" applyAlignment="1">
      <alignment horizontal="left" vertical="center"/>
      <protection/>
    </xf>
    <xf numFmtId="185" fontId="31" fillId="0" borderId="13" xfId="133" applyNumberFormat="1" applyFont="1" applyFill="1" applyBorder="1" applyAlignment="1">
      <alignment vertical="center"/>
    </xf>
    <xf numFmtId="0" fontId="36" fillId="0" borderId="13" xfId="123" applyFont="1" applyFill="1" applyBorder="1" applyAlignment="1">
      <alignment horizontal="left" vertical="center"/>
      <protection/>
    </xf>
    <xf numFmtId="185" fontId="36" fillId="0" borderId="13" xfId="133" applyNumberFormat="1" applyFont="1" applyFill="1" applyBorder="1" applyAlignment="1">
      <alignment vertical="center"/>
    </xf>
    <xf numFmtId="0" fontId="27" fillId="0" borderId="0" xfId="123" applyFont="1" applyFill="1" applyAlignment="1">
      <alignment horizontal="right" vertical="center"/>
      <protection/>
    </xf>
    <xf numFmtId="0" fontId="27" fillId="0" borderId="0" xfId="123" applyFont="1" applyFill="1" applyAlignment="1">
      <alignment horizontal="left" vertical="center"/>
      <protection/>
    </xf>
    <xf numFmtId="0" fontId="27" fillId="0" borderId="0" xfId="123" applyFont="1" applyFill="1" applyAlignment="1">
      <alignment horizontal="center" vertical="center"/>
      <protection/>
    </xf>
    <xf numFmtId="0" fontId="28" fillId="0" borderId="0" xfId="123" applyFont="1" applyFill="1" applyAlignment="1">
      <alignment horizontal="center" vertical="center"/>
      <protection/>
    </xf>
    <xf numFmtId="0" fontId="27" fillId="0" borderId="0" xfId="123" applyFont="1" applyFill="1" applyAlignment="1">
      <alignment vertical="center"/>
      <protection/>
    </xf>
    <xf numFmtId="0" fontId="27" fillId="0" borderId="0" xfId="123" applyFont="1" applyFill="1" applyBorder="1" applyAlignment="1">
      <alignment horizontal="center" vertical="center"/>
      <protection/>
    </xf>
    <xf numFmtId="0" fontId="28" fillId="0" borderId="0" xfId="123" applyFont="1" applyFill="1" applyBorder="1" applyAlignment="1">
      <alignment vertical="center"/>
      <protection/>
    </xf>
    <xf numFmtId="0" fontId="31" fillId="0" borderId="13" xfId="123" applyFont="1" applyFill="1" applyBorder="1" applyAlignment="1">
      <alignment horizontal="right" vertical="center" wrapText="1"/>
      <protection/>
    </xf>
    <xf numFmtId="0" fontId="31" fillId="0" borderId="13" xfId="123" applyFont="1" applyFill="1" applyBorder="1" applyAlignment="1">
      <alignment horizontal="center" vertical="center" wrapText="1"/>
      <protection/>
    </xf>
    <xf numFmtId="0" fontId="31" fillId="0" borderId="13" xfId="123" applyFont="1" applyFill="1" applyBorder="1" applyAlignment="1">
      <alignment horizontal="center" vertical="center"/>
      <protection/>
    </xf>
    <xf numFmtId="0" fontId="32" fillId="0" borderId="13" xfId="123" applyFont="1" applyFill="1" applyBorder="1" applyAlignment="1">
      <alignment horizontal="right" vertical="center" wrapText="1"/>
      <protection/>
    </xf>
    <xf numFmtId="185" fontId="35" fillId="0" borderId="13" xfId="133" applyNumberFormat="1" applyFont="1" applyFill="1" applyBorder="1" applyAlignment="1">
      <alignment vertical="center"/>
    </xf>
    <xf numFmtId="0" fontId="34" fillId="0" borderId="13" xfId="123" applyFont="1" applyFill="1" applyBorder="1" applyAlignment="1">
      <alignment horizontal="center" vertical="center" wrapText="1"/>
      <protection/>
    </xf>
    <xf numFmtId="185" fontId="32" fillId="0" borderId="13" xfId="133" applyNumberFormat="1" applyFont="1" applyFill="1" applyBorder="1" applyAlignment="1">
      <alignment vertical="center" wrapText="1"/>
    </xf>
    <xf numFmtId="0" fontId="32" fillId="0" borderId="13" xfId="123" applyFont="1" applyFill="1" applyBorder="1" applyAlignment="1">
      <alignment horizontal="center" vertical="center"/>
      <protection/>
    </xf>
    <xf numFmtId="0" fontId="32" fillId="0" borderId="13" xfId="123" applyFont="1" applyFill="1" applyBorder="1" applyAlignment="1">
      <alignment horizontal="right" vertical="center"/>
      <protection/>
    </xf>
    <xf numFmtId="185" fontId="32" fillId="0" borderId="13" xfId="123" applyNumberFormat="1" applyFont="1" applyFill="1" applyBorder="1" applyAlignment="1">
      <alignment horizontal="right" vertical="center"/>
      <protection/>
    </xf>
    <xf numFmtId="0" fontId="36" fillId="0" borderId="13" xfId="123" applyFont="1" applyFill="1" applyBorder="1" applyAlignment="1">
      <alignment horizontal="left" vertical="center" wrapText="1"/>
      <protection/>
    </xf>
    <xf numFmtId="0" fontId="36" fillId="0" borderId="13" xfId="123" applyFont="1" applyFill="1" applyBorder="1" applyAlignment="1">
      <alignment horizontal="center" vertical="center" wrapText="1"/>
      <protection/>
    </xf>
    <xf numFmtId="0" fontId="36" fillId="0" borderId="13" xfId="123" applyFont="1" applyFill="1" applyBorder="1" applyAlignment="1">
      <alignment horizontal="center" vertical="center"/>
      <protection/>
    </xf>
    <xf numFmtId="0" fontId="31" fillId="0" borderId="13" xfId="123" applyFont="1" applyFill="1" applyBorder="1" applyAlignment="1">
      <alignment horizontal="center" vertical="center"/>
      <protection/>
    </xf>
    <xf numFmtId="0" fontId="32" fillId="0" borderId="13" xfId="123" applyNumberFormat="1" applyFont="1" applyFill="1" applyBorder="1" applyAlignment="1">
      <alignment horizontal="right" vertical="center"/>
      <protection/>
    </xf>
    <xf numFmtId="0" fontId="36" fillId="0" borderId="13" xfId="123" applyFont="1" applyFill="1" applyBorder="1" applyAlignment="1">
      <alignment horizontal="right" vertical="center"/>
      <protection/>
    </xf>
    <xf numFmtId="0" fontId="17" fillId="0" borderId="0" xfId="123" applyFill="1" applyAlignment="1">
      <alignment horizontal="right" vertical="center"/>
      <protection/>
    </xf>
    <xf numFmtId="0" fontId="17" fillId="0" borderId="0" xfId="123" applyFill="1" applyAlignment="1">
      <alignment horizontal="left" vertical="center"/>
      <protection/>
    </xf>
    <xf numFmtId="0" fontId="17" fillId="0" borderId="0" xfId="123" applyFill="1" applyAlignment="1">
      <alignment horizontal="center" vertical="center"/>
      <protection/>
    </xf>
    <xf numFmtId="0" fontId="17" fillId="0" borderId="0" xfId="123" applyFill="1" applyAlignment="1">
      <alignment vertical="center"/>
      <protection/>
    </xf>
    <xf numFmtId="49" fontId="32" fillId="0" borderId="13" xfId="123" applyNumberFormat="1" applyFont="1" applyFill="1" applyBorder="1" applyAlignment="1">
      <alignment horizontal="right" vertical="center" wrapText="1"/>
      <protection/>
    </xf>
    <xf numFmtId="0" fontId="32" fillId="0" borderId="0" xfId="123" applyFont="1" applyFill="1" applyBorder="1" applyAlignment="1">
      <alignment horizontal="left" vertical="center" wrapText="1"/>
      <protection/>
    </xf>
    <xf numFmtId="0" fontId="17" fillId="0" borderId="0" xfId="123" applyFill="1" applyBorder="1" applyAlignment="1">
      <alignment horizontal="center" vertical="center"/>
      <protection/>
    </xf>
    <xf numFmtId="0" fontId="33" fillId="0" borderId="14" xfId="122" applyFont="1" applyFill="1" applyBorder="1" applyAlignment="1">
      <alignment horizontal="center" vertical="center" wrapText="1"/>
      <protection/>
    </xf>
    <xf numFmtId="0" fontId="33" fillId="0" borderId="15" xfId="122" applyFont="1" applyFill="1" applyBorder="1" applyAlignment="1">
      <alignment horizontal="center" vertical="center" wrapText="1"/>
      <protection/>
    </xf>
    <xf numFmtId="0" fontId="32" fillId="0" borderId="13" xfId="123" applyFont="1" applyFill="1" applyBorder="1" applyAlignment="1">
      <alignment horizontal="center" vertical="center" wrapText="1"/>
      <protection/>
    </xf>
    <xf numFmtId="0" fontId="36" fillId="0" borderId="13" xfId="123" applyFont="1" applyFill="1" applyBorder="1" applyAlignment="1">
      <alignment horizontal="center"/>
      <protection/>
    </xf>
    <xf numFmtId="0" fontId="32" fillId="0" borderId="14" xfId="123" applyFont="1" applyFill="1" applyBorder="1" applyAlignment="1">
      <alignment horizontal="right" vertical="center" wrapText="1"/>
      <protection/>
    </xf>
    <xf numFmtId="0" fontId="32" fillId="0" borderId="15" xfId="123" applyFont="1" applyFill="1" applyBorder="1" applyAlignment="1">
      <alignment horizontal="right" vertical="center" wrapText="1"/>
      <protection/>
    </xf>
    <xf numFmtId="0" fontId="32" fillId="0" borderId="14" xfId="123" applyFont="1" applyFill="1" applyBorder="1" applyAlignment="1">
      <alignment horizontal="right" vertical="center"/>
      <protection/>
    </xf>
    <xf numFmtId="0" fontId="32" fillId="0" borderId="15" xfId="123" applyFont="1" applyFill="1" applyBorder="1" applyAlignment="1">
      <alignment horizontal="right" vertical="center"/>
      <protection/>
    </xf>
    <xf numFmtId="0" fontId="32" fillId="0" borderId="13" xfId="123" applyFont="1" applyFill="1" applyBorder="1" applyAlignment="1">
      <alignment horizontal="left" vertical="center" wrapText="1"/>
      <protection/>
    </xf>
    <xf numFmtId="0" fontId="32" fillId="0" borderId="14" xfId="123" applyFont="1" applyFill="1" applyBorder="1" applyAlignment="1">
      <alignment horizontal="center" vertical="center" wrapText="1"/>
      <protection/>
    </xf>
    <xf numFmtId="0" fontId="32" fillId="0" borderId="15" xfId="123" applyFont="1" applyFill="1" applyBorder="1" applyAlignment="1">
      <alignment horizontal="center" vertical="center" wrapText="1"/>
      <protection/>
    </xf>
    <xf numFmtId="0" fontId="32" fillId="0" borderId="0" xfId="123" applyFont="1" applyFill="1" applyBorder="1" applyAlignment="1">
      <alignment horizontal="left" vertical="center" wrapText="1"/>
      <protection/>
    </xf>
    <xf numFmtId="185" fontId="32" fillId="0" borderId="14" xfId="133" applyNumberFormat="1" applyFont="1" applyFill="1" applyBorder="1" applyAlignment="1">
      <alignment horizontal="center" vertical="center"/>
    </xf>
    <xf numFmtId="185" fontId="32" fillId="0" borderId="15" xfId="133" applyNumberFormat="1" applyFont="1" applyFill="1" applyBorder="1" applyAlignment="1">
      <alignment horizontal="center" vertical="center"/>
    </xf>
    <xf numFmtId="0" fontId="36" fillId="0" borderId="16" xfId="123" applyFont="1" applyFill="1" applyBorder="1" applyAlignment="1">
      <alignment horizontal="center" vertical="center"/>
      <protection/>
    </xf>
    <xf numFmtId="0" fontId="36" fillId="0" borderId="17" xfId="123" applyFont="1" applyFill="1" applyBorder="1" applyAlignment="1">
      <alignment horizontal="center" vertical="center"/>
      <protection/>
    </xf>
    <xf numFmtId="0" fontId="36" fillId="0" borderId="18" xfId="123" applyFont="1" applyFill="1" applyBorder="1" applyAlignment="1">
      <alignment horizontal="center" vertical="center"/>
      <protection/>
    </xf>
    <xf numFmtId="0" fontId="31" fillId="0" borderId="16" xfId="123" applyFont="1" applyFill="1" applyBorder="1" applyAlignment="1">
      <alignment horizontal="center" vertical="center"/>
      <protection/>
    </xf>
    <xf numFmtId="0" fontId="31" fillId="0" borderId="17" xfId="123" applyFont="1" applyFill="1" applyBorder="1" applyAlignment="1">
      <alignment horizontal="center" vertical="center"/>
      <protection/>
    </xf>
    <xf numFmtId="0" fontId="31" fillId="0" borderId="18" xfId="123" applyFont="1" applyFill="1" applyBorder="1" applyAlignment="1">
      <alignment horizontal="center" vertical="center"/>
      <protection/>
    </xf>
    <xf numFmtId="0" fontId="30" fillId="0" borderId="0" xfId="123" applyFont="1" applyFill="1" applyAlignment="1">
      <alignment horizontal="center" vertical="center"/>
      <protection/>
    </xf>
    <xf numFmtId="0" fontId="30" fillId="0" borderId="8" xfId="123" applyFont="1" applyFill="1" applyBorder="1" applyAlignment="1">
      <alignment horizontal="center" vertical="center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l1" xfId="59"/>
    <cellStyle name="Cell2" xfId="60"/>
    <cellStyle name="Cell3" xfId="61"/>
    <cellStyle name="Cell4" xfId="62"/>
    <cellStyle name="Cell5" xfId="63"/>
    <cellStyle name="Check Cell" xfId="64"/>
    <cellStyle name="Column1" xfId="65"/>
    <cellStyle name="Column2" xfId="66"/>
    <cellStyle name="Column3" xfId="67"/>
    <cellStyle name="Column4" xfId="68"/>
    <cellStyle name="Column5" xfId="69"/>
    <cellStyle name="Column7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eading1" xfId="77"/>
    <cellStyle name="Heading2" xfId="78"/>
    <cellStyle name="Heading3" xfId="79"/>
    <cellStyle name="Heading4" xfId="80"/>
    <cellStyle name="Input" xfId="81"/>
    <cellStyle name="Linked Cell" xfId="82"/>
    <cellStyle name="Name1" xfId="83"/>
    <cellStyle name="Name2" xfId="84"/>
    <cellStyle name="Name3" xfId="85"/>
    <cellStyle name="Name4" xfId="86"/>
    <cellStyle name="Name5" xfId="87"/>
    <cellStyle name="Neutral" xfId="88"/>
    <cellStyle name="Note" xfId="89"/>
    <cellStyle name="Output" xfId="90"/>
    <cellStyle name="Title" xfId="91"/>
    <cellStyle name="Title1" xfId="92"/>
    <cellStyle name="Total" xfId="93"/>
    <cellStyle name="Warning Text" xfId="94"/>
    <cellStyle name="White1" xfId="95"/>
    <cellStyle name="White2" xfId="96"/>
    <cellStyle name="White3" xfId="97"/>
    <cellStyle name="White4" xfId="98"/>
    <cellStyle name="White5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Hyperlink" xfId="109"/>
    <cellStyle name="Currency" xfId="110"/>
    <cellStyle name="Currency [0]" xfId="111"/>
    <cellStyle name="Заголовок 1" xfId="112"/>
    <cellStyle name="Заголовок 2" xfId="113"/>
    <cellStyle name="Заголовок 3" xfId="114"/>
    <cellStyle name="Заголовок 4" xfId="115"/>
    <cellStyle name="Итог" xfId="116"/>
    <cellStyle name="Контрольная ячейка" xfId="117"/>
    <cellStyle name="Название" xfId="118"/>
    <cellStyle name="Нейтральный" xfId="119"/>
    <cellStyle name="Обычный 2" xfId="120"/>
    <cellStyle name="Обычный 3" xfId="121"/>
    <cellStyle name="Обычный_план ГЗ МФ" xfId="122"/>
    <cellStyle name="Обычный_проект плана ГЗ 2010 послед.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Финансовый_проект плана ГЗ 2010 послед.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zr.kz/tender/files/&#1055;&#1083;&#1072;&#1085;%20&#1075;&#1086;&#1089;.&#1079;&#1072;&#1082;&#1091;&#1087;&#1086;&#1082;%20&#1085;&#1072;%202010%20&#1075;\&#1085;&#1072;%20&#1087;&#1086;&#1076;\&#1064;&#1072;&#1073;&#1083;&#1086;&#1085;%20&#1087;&#1083;&#1072;&#1085;&#1072;%20--&#1043;&#1047;10c.xls&#1082;&#1072;&#1079;%20.&#1087;&#1086;&#1089;&#1083;&#1077;&#1076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zr.kz/tender/files/&#1055;&#1083;&#1072;&#1085;%20&#1075;&#1086;&#1089;.&#1079;&#1072;&#1082;&#1091;&#1087;&#1086;&#1082;%20&#1085;&#1072;%202010%20&#1075;\&#1085;&#1072;%20&#1087;&#1086;&#1076;\&#1053;&#1086;&#1074;&#1072;&#1103;%20&#1087;&#1072;&#1087;&#1082;&#1072;%20(2)\&#1053;&#1086;&#1074;&#1072;&#1103;%20&#1087;&#1072;&#1087;&#1082;&#1072;\&#1089;%20&#1082;&#1086;&#1084;&#1087;&#1072;\&#1043;&#1086;&#1089;%20&#1079;&#1072;&#1082;&#1091;&#1087;&#1082;&#1080;\&#1087;&#1083;&#1072;&#1085;%20&#1075;&#1079;\&#1064;&#1072;&#1073;&#1083;&#1086;&#1085;%20&#1087;&#1083;&#1072;&#1085;&#1072;_&#1088;&#1091;&#1089;_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4;&#1072;&#1073;&#1083;&#1086;&#1085;%20&#1087;&#1083;&#1072;&#1085;&#1072;%20--&#1043;&#1047;10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3;&#1086;&#1074;&#1072;&#1103;%20&#1087;&#1072;&#1087;&#1082;&#1072;%20(2)\&#1053;&#1086;&#1074;&#1072;&#1103;%20&#1087;&#1072;&#1087;&#1082;&#1072;\&#1089;%20&#1082;&#1086;&#1084;&#1087;&#1072;\&#1043;&#1086;&#1089;%20&#1079;&#1072;&#1082;&#1091;&#1087;&#1082;&#1080;\&#1087;&#1083;&#1072;&#1085;%20&#1075;&#1079;\&#1064;&#1072;&#1073;&#1083;&#1086;&#1085;%20&#1087;&#1083;&#1072;&#1085;&#1072;_&#1088;&#1091;&#1089;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ана"/>
      <sheetName val="КПВЭД (2)"/>
      <sheetName val="новый"/>
      <sheetName val="2009"/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послед2010руз"/>
      <sheetName val="Год.пл.10-12каз"/>
      <sheetName val="Год.пл.10-12"/>
      <sheetName val="КАТО"/>
      <sheetName val="Год"/>
      <sheetName val="Тип пункта плана"/>
      <sheetName val="Служебный ФКР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лана_рус_v1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</sheetNames>
    <sheetDataSet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Запрос ценовых предложений</v>
          </cell>
        </row>
        <row r="4">
          <cell r="A4" t="str">
            <v>04 Запрос ценовых предложений посредством электронных закупок</v>
          </cell>
        </row>
        <row r="5">
          <cell r="A5" t="str">
            <v>05 Из одного источника</v>
          </cell>
        </row>
        <row r="6">
          <cell r="A6" t="str">
            <v>06 Из одного источника посредством электронных закупок</v>
          </cell>
        </row>
        <row r="7">
          <cell r="A7" t="str">
            <v>07 На организованных электронных торгах </v>
          </cell>
        </row>
        <row r="8">
          <cell r="A8" t="str">
            <v>08 Через открытые товарные биржи </v>
          </cell>
        </row>
        <row r="9">
          <cell r="A9" t="str">
            <v>09 Особый порядок </v>
          </cell>
        </row>
        <row r="10">
          <cell r="A10" t="str">
            <v>10 Специальный порядок</v>
          </cell>
        </row>
        <row r="11">
          <cell r="A11" t="str">
            <v>11 Без применения норм Закона (статья 4 Закона «О государственных закупках»)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стана"/>
      <sheetName val="КПВЭД (2)"/>
      <sheetName val="новый"/>
      <sheetName val="2009"/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.пл.10-12"/>
      <sheetName val="КАТО"/>
      <sheetName val="Год"/>
      <sheetName val="Тип пункта плана"/>
      <sheetName val="Служебный ФКР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лана_рус_v1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</sheetNames>
    <sheetDataSet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Запрос ценовых предложений</v>
          </cell>
        </row>
        <row r="4">
          <cell r="A4" t="str">
            <v>04 Запрос ценовых предложений посредством электронных закупок</v>
          </cell>
        </row>
        <row r="5">
          <cell r="A5" t="str">
            <v>05 Из одного источника</v>
          </cell>
        </row>
        <row r="6">
          <cell r="A6" t="str">
            <v>06 Из одного источника посредством электронных закупок</v>
          </cell>
        </row>
        <row r="7">
          <cell r="A7" t="str">
            <v>07 На организованных электронных торгах </v>
          </cell>
        </row>
        <row r="8">
          <cell r="A8" t="str">
            <v>08 Через открытые товарные биржи </v>
          </cell>
        </row>
        <row r="9">
          <cell r="A9" t="str">
            <v>09 Особый порядок </v>
          </cell>
        </row>
        <row r="10">
          <cell r="A10" t="str">
            <v>10 Специальный порядок</v>
          </cell>
        </row>
        <row r="11">
          <cell r="A11" t="str">
            <v>11 Без применения норм Закона (статья 4 Закона «О государственных закупках»)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1"/>
  <sheetViews>
    <sheetView tabSelected="1" zoomScaleSheetLayoutView="100" workbookViewId="0" topLeftCell="A259">
      <selection activeCell="B31" sqref="B31"/>
    </sheetView>
  </sheetViews>
  <sheetFormatPr defaultColWidth="8.00390625" defaultRowHeight="15"/>
  <cols>
    <col min="1" max="1" width="3.57421875" style="37" customWidth="1"/>
    <col min="2" max="2" width="28.00390625" style="38" customWidth="1"/>
    <col min="3" max="3" width="20.140625" style="39" customWidth="1"/>
    <col min="4" max="4" width="41.00390625" style="39" customWidth="1"/>
    <col min="5" max="5" width="11.140625" style="39" customWidth="1"/>
    <col min="6" max="6" width="11.8515625" style="39" customWidth="1"/>
    <col min="7" max="7" width="11.421875" style="39" customWidth="1"/>
    <col min="8" max="8" width="13.28125" style="39" customWidth="1"/>
    <col min="9" max="9" width="12.28125" style="40" customWidth="1"/>
    <col min="10" max="10" width="10.7109375" style="37" customWidth="1"/>
    <col min="11" max="11" width="22.8515625" style="1" customWidth="1"/>
    <col min="12" max="16384" width="8.00390625" style="1" customWidth="1"/>
  </cols>
  <sheetData>
    <row r="2" spans="1:10" ht="12.75">
      <c r="A2" s="14"/>
      <c r="B2" s="15"/>
      <c r="C2" s="16"/>
      <c r="D2" s="16"/>
      <c r="E2" s="16"/>
      <c r="F2" s="16"/>
      <c r="G2" s="16"/>
      <c r="H2" s="17" t="s">
        <v>0</v>
      </c>
      <c r="I2" s="18"/>
      <c r="J2" s="14"/>
    </row>
    <row r="3" spans="1:10" ht="12.75">
      <c r="A3" s="14"/>
      <c r="B3" s="15"/>
      <c r="C3" s="16"/>
      <c r="D3" s="16"/>
      <c r="E3" s="16"/>
      <c r="F3" s="16"/>
      <c r="G3" s="16"/>
      <c r="H3" s="16" t="s">
        <v>1</v>
      </c>
      <c r="I3" s="18"/>
      <c r="J3" s="14"/>
    </row>
    <row r="4" spans="1:10" ht="12.75">
      <c r="A4" s="14"/>
      <c r="B4" s="15"/>
      <c r="C4" s="16"/>
      <c r="D4" s="16"/>
      <c r="E4" s="16"/>
      <c r="F4" s="16"/>
      <c r="G4" s="16"/>
      <c r="H4" s="16" t="s">
        <v>2</v>
      </c>
      <c r="I4" s="18"/>
      <c r="J4" s="14"/>
    </row>
    <row r="5" spans="1:10" ht="12.75">
      <c r="A5" s="14"/>
      <c r="B5" s="15"/>
      <c r="C5" s="16"/>
      <c r="D5" s="16"/>
      <c r="E5" s="16"/>
      <c r="F5" s="16"/>
      <c r="G5" s="16"/>
      <c r="H5" s="16" t="s">
        <v>3</v>
      </c>
      <c r="I5" s="18"/>
      <c r="J5" s="14"/>
    </row>
    <row r="6" spans="1:10" ht="12.75">
      <c r="A6" s="14"/>
      <c r="B6" s="15"/>
      <c r="C6" s="16"/>
      <c r="D6" s="16"/>
      <c r="E6" s="16"/>
      <c r="F6" s="16"/>
      <c r="G6" s="16"/>
      <c r="H6" s="16" t="s">
        <v>235</v>
      </c>
      <c r="I6" s="18"/>
      <c r="J6" s="14"/>
    </row>
    <row r="7" spans="1:10" ht="12.75">
      <c r="A7" s="14"/>
      <c r="B7" s="15"/>
      <c r="C7" s="16"/>
      <c r="D7" s="16"/>
      <c r="E7" s="16"/>
      <c r="F7" s="16"/>
      <c r="G7" s="16"/>
      <c r="H7" s="19" t="s">
        <v>151</v>
      </c>
      <c r="I7" s="20"/>
      <c r="J7" s="14"/>
    </row>
    <row r="8" spans="1:10" ht="12.75">
      <c r="A8" s="64" t="s">
        <v>153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2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54" customHeight="1">
      <c r="A10" s="21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12</v>
      </c>
      <c r="I10" s="22" t="s">
        <v>13</v>
      </c>
      <c r="J10" s="22" t="s">
        <v>14</v>
      </c>
    </row>
    <row r="11" spans="1:10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</row>
    <row r="12" spans="1:10" ht="12.75">
      <c r="A12" s="58" t="s">
        <v>15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42.75" customHeight="1">
      <c r="A13" s="24">
        <v>1</v>
      </c>
      <c r="B13" s="4" t="s">
        <v>16</v>
      </c>
      <c r="C13" s="2" t="s">
        <v>17</v>
      </c>
      <c r="D13" s="3" t="s">
        <v>18</v>
      </c>
      <c r="E13" s="3" t="s">
        <v>19</v>
      </c>
      <c r="F13" s="3" t="s">
        <v>33</v>
      </c>
      <c r="G13" s="3" t="s">
        <v>241</v>
      </c>
      <c r="H13" s="3" t="s">
        <v>21</v>
      </c>
      <c r="I13" s="9">
        <v>850000</v>
      </c>
      <c r="J13" s="24"/>
    </row>
    <row r="14" spans="1:11" ht="26.25" customHeight="1">
      <c r="A14" s="48">
        <v>2</v>
      </c>
      <c r="B14" s="52" t="s">
        <v>25</v>
      </c>
      <c r="C14" s="44" t="s">
        <v>17</v>
      </c>
      <c r="D14" s="46" t="s">
        <v>213</v>
      </c>
      <c r="E14" s="46" t="s">
        <v>28</v>
      </c>
      <c r="F14" s="53">
        <v>5</v>
      </c>
      <c r="G14" s="53" t="s">
        <v>246</v>
      </c>
      <c r="H14" s="53" t="s">
        <v>21</v>
      </c>
      <c r="I14" s="56">
        <f>11057000+2100000</f>
        <v>13157000</v>
      </c>
      <c r="J14" s="48">
        <v>30</v>
      </c>
      <c r="K14" s="5"/>
    </row>
    <row r="15" spans="1:10" ht="47.25" customHeight="1">
      <c r="A15" s="49"/>
      <c r="B15" s="52"/>
      <c r="C15" s="45"/>
      <c r="D15" s="46"/>
      <c r="E15" s="46"/>
      <c r="F15" s="54"/>
      <c r="G15" s="54"/>
      <c r="H15" s="54"/>
      <c r="I15" s="57"/>
      <c r="J15" s="49"/>
    </row>
    <row r="16" spans="1:10" ht="37.5" customHeight="1">
      <c r="A16" s="24">
        <v>3</v>
      </c>
      <c r="B16" s="4" t="s">
        <v>29</v>
      </c>
      <c r="C16" s="2" t="s">
        <v>17</v>
      </c>
      <c r="D16" s="3" t="s">
        <v>30</v>
      </c>
      <c r="E16" s="3" t="s">
        <v>31</v>
      </c>
      <c r="F16" s="3">
        <v>4</v>
      </c>
      <c r="G16" s="3" t="s">
        <v>241</v>
      </c>
      <c r="H16" s="3" t="s">
        <v>21</v>
      </c>
      <c r="I16" s="9">
        <v>183000</v>
      </c>
      <c r="J16" s="24"/>
    </row>
    <row r="17" spans="1:10" ht="42" customHeight="1">
      <c r="A17" s="24">
        <v>4</v>
      </c>
      <c r="B17" s="4" t="s">
        <v>32</v>
      </c>
      <c r="C17" s="2" t="s">
        <v>17</v>
      </c>
      <c r="D17" s="3" t="s">
        <v>18</v>
      </c>
      <c r="E17" s="3" t="s">
        <v>23</v>
      </c>
      <c r="F17" s="3" t="s">
        <v>33</v>
      </c>
      <c r="G17" s="3" t="s">
        <v>34</v>
      </c>
      <c r="H17" s="3" t="s">
        <v>21</v>
      </c>
      <c r="I17" s="9">
        <v>337500</v>
      </c>
      <c r="J17" s="24"/>
    </row>
    <row r="18" spans="1:12" ht="38.25" customHeight="1">
      <c r="A18" s="24">
        <v>5</v>
      </c>
      <c r="B18" s="4" t="s">
        <v>35</v>
      </c>
      <c r="C18" s="2" t="s">
        <v>17</v>
      </c>
      <c r="D18" s="3" t="s">
        <v>36</v>
      </c>
      <c r="E18" s="3" t="s">
        <v>214</v>
      </c>
      <c r="F18" s="3">
        <v>20</v>
      </c>
      <c r="G18" s="3" t="s">
        <v>241</v>
      </c>
      <c r="H18" s="3" t="s">
        <v>21</v>
      </c>
      <c r="I18" s="9">
        <v>217029</v>
      </c>
      <c r="J18" s="24"/>
      <c r="K18" s="5">
        <f>I32+I33+I34+I36+I37+I38+I39+I40</f>
        <v>6848000</v>
      </c>
      <c r="L18" s="6" t="s">
        <v>165</v>
      </c>
    </row>
    <row r="19" spans="1:12" ht="33.75">
      <c r="A19" s="24">
        <v>6</v>
      </c>
      <c r="B19" s="4" t="s">
        <v>154</v>
      </c>
      <c r="C19" s="2" t="s">
        <v>210</v>
      </c>
      <c r="D19" s="3" t="s">
        <v>127</v>
      </c>
      <c r="E19" s="3" t="s">
        <v>23</v>
      </c>
      <c r="F19" s="3">
        <v>30</v>
      </c>
      <c r="G19" s="3" t="s">
        <v>24</v>
      </c>
      <c r="H19" s="3" t="s">
        <v>21</v>
      </c>
      <c r="I19" s="9">
        <v>82000</v>
      </c>
      <c r="J19" s="24"/>
      <c r="K19" s="5">
        <f>I41+I42+I43+I44+I45+I46+I47+I48+I49+I50+I51+I68+I69+I70+I71+I72+I73+I74+I75+I76+I77+I78+I79+I80+I81+I82+I83+I54</f>
        <v>3078455800</v>
      </c>
      <c r="L19" s="6" t="s">
        <v>166</v>
      </c>
    </row>
    <row r="20" spans="1:10" ht="40.5" customHeight="1">
      <c r="A20" s="24">
        <v>7</v>
      </c>
      <c r="B20" s="4" t="s">
        <v>129</v>
      </c>
      <c r="C20" s="2" t="s">
        <v>17</v>
      </c>
      <c r="D20" s="3" t="s">
        <v>130</v>
      </c>
      <c r="E20" s="3" t="s">
        <v>20</v>
      </c>
      <c r="F20" s="3"/>
      <c r="G20" s="3" t="s">
        <v>241</v>
      </c>
      <c r="H20" s="3" t="s">
        <v>21</v>
      </c>
      <c r="I20" s="9">
        <v>348000</v>
      </c>
      <c r="J20" s="24"/>
    </row>
    <row r="21" spans="1:11" ht="36" customHeight="1">
      <c r="A21" s="24">
        <v>8</v>
      </c>
      <c r="B21" s="4" t="s">
        <v>131</v>
      </c>
      <c r="C21" s="2" t="s">
        <v>17</v>
      </c>
      <c r="D21" s="3" t="s">
        <v>132</v>
      </c>
      <c r="E21" s="3" t="s">
        <v>20</v>
      </c>
      <c r="F21" s="3"/>
      <c r="G21" s="3" t="s">
        <v>241</v>
      </c>
      <c r="H21" s="3" t="s">
        <v>21</v>
      </c>
      <c r="I21" s="9">
        <v>588000</v>
      </c>
      <c r="J21" s="24"/>
      <c r="K21" s="5"/>
    </row>
    <row r="22" spans="1:12" ht="26.25" customHeight="1">
      <c r="A22" s="24">
        <v>9</v>
      </c>
      <c r="B22" s="4" t="s">
        <v>39</v>
      </c>
      <c r="C22" s="3" t="s">
        <v>40</v>
      </c>
      <c r="D22" s="3" t="s">
        <v>128</v>
      </c>
      <c r="E22" s="3" t="s">
        <v>20</v>
      </c>
      <c r="F22" s="3" t="s">
        <v>33</v>
      </c>
      <c r="G22" s="3" t="s">
        <v>241</v>
      </c>
      <c r="H22" s="3" t="s">
        <v>21</v>
      </c>
      <c r="I22" s="9">
        <v>35232000</v>
      </c>
      <c r="J22" s="41" t="s">
        <v>236</v>
      </c>
      <c r="K22" s="1">
        <v>1868674000</v>
      </c>
      <c r="L22" s="6" t="s">
        <v>184</v>
      </c>
    </row>
    <row r="23" spans="1:12" ht="22.5" hidden="1">
      <c r="A23" s="24">
        <v>12</v>
      </c>
      <c r="B23" s="4" t="s">
        <v>42</v>
      </c>
      <c r="C23" s="3" t="s">
        <v>40</v>
      </c>
      <c r="D23" s="3" t="s">
        <v>128</v>
      </c>
      <c r="E23" s="3" t="s">
        <v>20</v>
      </c>
      <c r="F23" s="3" t="s">
        <v>33</v>
      </c>
      <c r="G23" s="3" t="s">
        <v>241</v>
      </c>
      <c r="H23" s="3" t="s">
        <v>21</v>
      </c>
      <c r="I23" s="9"/>
      <c r="J23" s="24">
        <v>30</v>
      </c>
      <c r="L23" s="6" t="s">
        <v>209</v>
      </c>
    </row>
    <row r="24" spans="1:12" ht="22.5">
      <c r="A24" s="24">
        <v>10</v>
      </c>
      <c r="B24" s="4" t="s">
        <v>43</v>
      </c>
      <c r="C24" s="3" t="s">
        <v>40</v>
      </c>
      <c r="D24" s="3" t="s">
        <v>128</v>
      </c>
      <c r="E24" s="3" t="s">
        <v>20</v>
      </c>
      <c r="F24" s="3" t="s">
        <v>33</v>
      </c>
      <c r="G24" s="3" t="s">
        <v>241</v>
      </c>
      <c r="H24" s="3" t="s">
        <v>21</v>
      </c>
      <c r="I24" s="9">
        <v>35045000</v>
      </c>
      <c r="J24" s="41" t="s">
        <v>236</v>
      </c>
      <c r="K24" s="5">
        <f>I84</f>
        <v>75808000</v>
      </c>
      <c r="L24" s="6" t="s">
        <v>209</v>
      </c>
    </row>
    <row r="25" spans="1:10" ht="33.75" customHeight="1">
      <c r="A25" s="24">
        <v>11</v>
      </c>
      <c r="B25" s="4" t="s">
        <v>46</v>
      </c>
      <c r="C25" s="2" t="s">
        <v>17</v>
      </c>
      <c r="D25" s="3" t="s">
        <v>128</v>
      </c>
      <c r="E25" s="3" t="s">
        <v>20</v>
      </c>
      <c r="F25" s="3" t="s">
        <v>33</v>
      </c>
      <c r="G25" s="3" t="s">
        <v>241</v>
      </c>
      <c r="H25" s="3" t="s">
        <v>21</v>
      </c>
      <c r="I25" s="9">
        <v>1155000</v>
      </c>
      <c r="J25" s="24"/>
    </row>
    <row r="26" spans="1:10" ht="22.5">
      <c r="A26" s="24">
        <v>12</v>
      </c>
      <c r="B26" s="4" t="s">
        <v>47</v>
      </c>
      <c r="C26" s="2" t="s">
        <v>26</v>
      </c>
      <c r="D26" s="3" t="s">
        <v>141</v>
      </c>
      <c r="E26" s="3" t="s">
        <v>142</v>
      </c>
      <c r="F26" s="3">
        <v>5</v>
      </c>
      <c r="G26" s="3" t="s">
        <v>241</v>
      </c>
      <c r="H26" s="3" t="s">
        <v>21</v>
      </c>
      <c r="I26" s="9">
        <v>57000</v>
      </c>
      <c r="J26" s="24"/>
    </row>
    <row r="27" spans="1:10" ht="33.75" customHeight="1">
      <c r="A27" s="24">
        <v>13</v>
      </c>
      <c r="B27" s="4" t="s">
        <v>44</v>
      </c>
      <c r="C27" s="2" t="s">
        <v>17</v>
      </c>
      <c r="D27" s="3" t="s">
        <v>128</v>
      </c>
      <c r="E27" s="3" t="s">
        <v>133</v>
      </c>
      <c r="F27" s="3" t="s">
        <v>33</v>
      </c>
      <c r="G27" s="3" t="s">
        <v>241</v>
      </c>
      <c r="H27" s="3" t="s">
        <v>21</v>
      </c>
      <c r="I27" s="9">
        <v>377000</v>
      </c>
      <c r="J27" s="24"/>
    </row>
    <row r="28" spans="1:10" ht="35.25" customHeight="1">
      <c r="A28" s="24">
        <v>14</v>
      </c>
      <c r="B28" s="4" t="s">
        <v>79</v>
      </c>
      <c r="C28" s="2" t="s">
        <v>17</v>
      </c>
      <c r="D28" s="3" t="s">
        <v>45</v>
      </c>
      <c r="E28" s="3" t="s">
        <v>20</v>
      </c>
      <c r="F28" s="26" t="s">
        <v>38</v>
      </c>
      <c r="G28" s="3" t="s">
        <v>241</v>
      </c>
      <c r="H28" s="3" t="s">
        <v>21</v>
      </c>
      <c r="I28" s="27">
        <v>254000</v>
      </c>
      <c r="J28" s="24"/>
    </row>
    <row r="29" spans="1:12" ht="36" customHeight="1">
      <c r="A29" s="24">
        <v>15</v>
      </c>
      <c r="B29" s="4" t="s">
        <v>80</v>
      </c>
      <c r="C29" s="2" t="s">
        <v>17</v>
      </c>
      <c r="D29" s="3" t="s">
        <v>45</v>
      </c>
      <c r="E29" s="3" t="s">
        <v>20</v>
      </c>
      <c r="F29" s="26" t="s">
        <v>38</v>
      </c>
      <c r="G29" s="3" t="s">
        <v>241</v>
      </c>
      <c r="H29" s="3" t="s">
        <v>21</v>
      </c>
      <c r="I29" s="27">
        <v>254000</v>
      </c>
      <c r="J29" s="24"/>
      <c r="K29" s="5">
        <f>I30+I59+I60+I61+I62+I63</f>
        <v>4403000</v>
      </c>
      <c r="L29" s="1">
        <v>142</v>
      </c>
    </row>
    <row r="30" spans="1:12" ht="36.75" customHeight="1">
      <c r="A30" s="24">
        <v>16</v>
      </c>
      <c r="B30" s="4" t="s">
        <v>68</v>
      </c>
      <c r="C30" s="2" t="s">
        <v>17</v>
      </c>
      <c r="D30" s="3" t="s">
        <v>240</v>
      </c>
      <c r="E30" s="3" t="s">
        <v>65</v>
      </c>
      <c r="F30" s="28"/>
      <c r="G30" s="3" t="s">
        <v>241</v>
      </c>
      <c r="H30" s="3" t="s">
        <v>54</v>
      </c>
      <c r="I30" s="9">
        <v>99000</v>
      </c>
      <c r="J30" s="24"/>
      <c r="K30" s="5">
        <f>I14</f>
        <v>13157000</v>
      </c>
      <c r="L30" s="1">
        <v>143</v>
      </c>
    </row>
    <row r="31" spans="1:12" ht="36.75" customHeight="1">
      <c r="A31" s="24">
        <v>17</v>
      </c>
      <c r="B31" s="4" t="s">
        <v>191</v>
      </c>
      <c r="C31" s="2" t="s">
        <v>17</v>
      </c>
      <c r="D31" s="3" t="s">
        <v>45</v>
      </c>
      <c r="E31" s="3"/>
      <c r="F31" s="26" t="s">
        <v>38</v>
      </c>
      <c r="G31" s="3" t="s">
        <v>241</v>
      </c>
      <c r="H31" s="3" t="s">
        <v>55</v>
      </c>
      <c r="I31" s="9">
        <v>350000</v>
      </c>
      <c r="J31" s="24"/>
      <c r="K31" s="5">
        <f>I13+I19+I58</f>
        <v>1132000</v>
      </c>
      <c r="L31" s="1">
        <v>139</v>
      </c>
    </row>
    <row r="32" spans="1:12" ht="23.25" customHeight="1">
      <c r="A32" s="24">
        <v>18</v>
      </c>
      <c r="B32" s="4" t="s">
        <v>50</v>
      </c>
      <c r="C32" s="2" t="s">
        <v>210</v>
      </c>
      <c r="D32" s="3" t="s">
        <v>128</v>
      </c>
      <c r="E32" s="3" t="s">
        <v>41</v>
      </c>
      <c r="F32" s="3">
        <v>60</v>
      </c>
      <c r="G32" s="3" t="s">
        <v>51</v>
      </c>
      <c r="H32" s="3" t="s">
        <v>21</v>
      </c>
      <c r="I32" s="9">
        <v>480000</v>
      </c>
      <c r="J32" s="24"/>
      <c r="K32" s="5">
        <f>I16+I17+I18+I20+I21+I22+I24+I25+I26+I28+I29+I31+I64+I65+I27</f>
        <v>75857629</v>
      </c>
      <c r="L32" s="1">
        <v>149</v>
      </c>
    </row>
    <row r="33" spans="1:10" ht="28.5" customHeight="1">
      <c r="A33" s="24">
        <v>19</v>
      </c>
      <c r="B33" s="4" t="s">
        <v>134</v>
      </c>
      <c r="C33" s="2" t="s">
        <v>210</v>
      </c>
      <c r="D33" s="3" t="s">
        <v>128</v>
      </c>
      <c r="E33" s="3" t="s">
        <v>155</v>
      </c>
      <c r="F33" s="3" t="s">
        <v>33</v>
      </c>
      <c r="G33" s="3" t="s">
        <v>48</v>
      </c>
      <c r="H33" s="3" t="s">
        <v>21</v>
      </c>
      <c r="I33" s="9">
        <v>3600000</v>
      </c>
      <c r="J33" s="24"/>
    </row>
    <row r="34" spans="1:10" ht="30.75" customHeight="1">
      <c r="A34" s="24">
        <v>20</v>
      </c>
      <c r="B34" s="4" t="s">
        <v>49</v>
      </c>
      <c r="C34" s="2" t="s">
        <v>210</v>
      </c>
      <c r="D34" s="3" t="s">
        <v>128</v>
      </c>
      <c r="E34" s="3" t="s">
        <v>156</v>
      </c>
      <c r="F34" s="3" t="s">
        <v>33</v>
      </c>
      <c r="G34" s="3" t="s">
        <v>48</v>
      </c>
      <c r="H34" s="3" t="s">
        <v>21</v>
      </c>
      <c r="I34" s="9">
        <v>264000</v>
      </c>
      <c r="J34" s="24"/>
    </row>
    <row r="35" spans="1:10" ht="22.5" hidden="1">
      <c r="A35" s="24">
        <v>17</v>
      </c>
      <c r="B35" s="4" t="s">
        <v>49</v>
      </c>
      <c r="C35" s="2" t="s">
        <v>210</v>
      </c>
      <c r="D35" s="3" t="s">
        <v>128</v>
      </c>
      <c r="E35" s="3" t="s">
        <v>20</v>
      </c>
      <c r="F35" s="3" t="s">
        <v>33</v>
      </c>
      <c r="G35" s="3" t="s">
        <v>161</v>
      </c>
      <c r="H35" s="3" t="s">
        <v>21</v>
      </c>
      <c r="I35" s="9"/>
      <c r="J35" s="29">
        <v>30</v>
      </c>
    </row>
    <row r="36" spans="1:10" ht="22.5">
      <c r="A36" s="24">
        <v>21</v>
      </c>
      <c r="B36" s="4" t="s">
        <v>160</v>
      </c>
      <c r="C36" s="2" t="s">
        <v>210</v>
      </c>
      <c r="D36" s="3" t="s">
        <v>128</v>
      </c>
      <c r="E36" s="3" t="s">
        <v>155</v>
      </c>
      <c r="F36" s="3" t="s">
        <v>33</v>
      </c>
      <c r="G36" s="3" t="s">
        <v>48</v>
      </c>
      <c r="H36" s="3" t="s">
        <v>21</v>
      </c>
      <c r="I36" s="9">
        <v>823000</v>
      </c>
      <c r="J36" s="29"/>
    </row>
    <row r="37" spans="1:10" ht="22.5">
      <c r="A37" s="24">
        <v>22</v>
      </c>
      <c r="B37" s="4" t="s">
        <v>162</v>
      </c>
      <c r="C37" s="2" t="s">
        <v>210</v>
      </c>
      <c r="D37" s="3" t="s">
        <v>128</v>
      </c>
      <c r="E37" s="3" t="s">
        <v>164</v>
      </c>
      <c r="F37" s="3" t="s">
        <v>33</v>
      </c>
      <c r="G37" s="3" t="s">
        <v>48</v>
      </c>
      <c r="H37" s="3" t="s">
        <v>21</v>
      </c>
      <c r="I37" s="9">
        <v>909000</v>
      </c>
      <c r="J37" s="29"/>
    </row>
    <row r="38" spans="1:10" ht="22.5">
      <c r="A38" s="24">
        <v>23</v>
      </c>
      <c r="B38" s="4" t="s">
        <v>163</v>
      </c>
      <c r="C38" s="2" t="s">
        <v>210</v>
      </c>
      <c r="D38" s="3" t="s">
        <v>128</v>
      </c>
      <c r="E38" s="3" t="s">
        <v>164</v>
      </c>
      <c r="F38" s="3" t="s">
        <v>33</v>
      </c>
      <c r="G38" s="3" t="s">
        <v>48</v>
      </c>
      <c r="H38" s="3" t="s">
        <v>21</v>
      </c>
      <c r="I38" s="9">
        <v>184000</v>
      </c>
      <c r="J38" s="29"/>
    </row>
    <row r="39" spans="1:10" ht="22.5">
      <c r="A39" s="24">
        <v>24</v>
      </c>
      <c r="B39" s="4" t="s">
        <v>52</v>
      </c>
      <c r="C39" s="2" t="s">
        <v>210</v>
      </c>
      <c r="D39" s="3" t="s">
        <v>128</v>
      </c>
      <c r="E39" s="3" t="s">
        <v>157</v>
      </c>
      <c r="F39" s="3" t="s">
        <v>33</v>
      </c>
      <c r="G39" s="3" t="s">
        <v>48</v>
      </c>
      <c r="H39" s="3" t="s">
        <v>21</v>
      </c>
      <c r="I39" s="9">
        <v>538000</v>
      </c>
      <c r="J39" s="29"/>
    </row>
    <row r="40" spans="1:10" ht="22.5">
      <c r="A40" s="24">
        <v>25</v>
      </c>
      <c r="B40" s="4" t="s">
        <v>158</v>
      </c>
      <c r="C40" s="2" t="s">
        <v>210</v>
      </c>
      <c r="D40" s="3" t="s">
        <v>128</v>
      </c>
      <c r="E40" s="3" t="s">
        <v>159</v>
      </c>
      <c r="F40" s="3" t="s">
        <v>33</v>
      </c>
      <c r="G40" s="3" t="s">
        <v>48</v>
      </c>
      <c r="H40" s="3" t="s">
        <v>21</v>
      </c>
      <c r="I40" s="9">
        <v>50000</v>
      </c>
      <c r="J40" s="29"/>
    </row>
    <row r="41" spans="1:10" ht="22.5">
      <c r="A41" s="24">
        <v>26</v>
      </c>
      <c r="B41" s="4" t="s">
        <v>167</v>
      </c>
      <c r="C41" s="3" t="s">
        <v>40</v>
      </c>
      <c r="D41" s="3" t="s">
        <v>128</v>
      </c>
      <c r="E41" s="3"/>
      <c r="F41" s="3" t="s">
        <v>33</v>
      </c>
      <c r="G41" s="3" t="s">
        <v>241</v>
      </c>
      <c r="H41" s="3" t="s">
        <v>211</v>
      </c>
      <c r="I41" s="9">
        <v>41657000</v>
      </c>
      <c r="J41" s="41" t="s">
        <v>236</v>
      </c>
    </row>
    <row r="42" spans="1:10" ht="33.75">
      <c r="A42" s="24">
        <v>27</v>
      </c>
      <c r="B42" s="4" t="s">
        <v>168</v>
      </c>
      <c r="C42" s="3" t="s">
        <v>40</v>
      </c>
      <c r="D42" s="3" t="s">
        <v>128</v>
      </c>
      <c r="E42" s="3"/>
      <c r="F42" s="3" t="s">
        <v>33</v>
      </c>
      <c r="G42" s="3" t="s">
        <v>48</v>
      </c>
      <c r="H42" s="3" t="s">
        <v>211</v>
      </c>
      <c r="I42" s="9">
        <v>17793000</v>
      </c>
      <c r="J42" s="41" t="s">
        <v>236</v>
      </c>
    </row>
    <row r="43" spans="1:10" ht="39.75" customHeight="1">
      <c r="A43" s="24">
        <v>28</v>
      </c>
      <c r="B43" s="4" t="s">
        <v>169</v>
      </c>
      <c r="C43" s="3" t="s">
        <v>40</v>
      </c>
      <c r="D43" s="3" t="s">
        <v>128</v>
      </c>
      <c r="E43" s="3"/>
      <c r="F43" s="3" t="s">
        <v>33</v>
      </c>
      <c r="G43" s="3" t="s">
        <v>161</v>
      </c>
      <c r="H43" s="3" t="s">
        <v>211</v>
      </c>
      <c r="I43" s="9">
        <v>9775000</v>
      </c>
      <c r="J43" s="41" t="s">
        <v>236</v>
      </c>
    </row>
    <row r="44" spans="1:10" ht="39.75" customHeight="1">
      <c r="A44" s="24">
        <v>29</v>
      </c>
      <c r="B44" s="4" t="s">
        <v>180</v>
      </c>
      <c r="C44" s="2" t="s">
        <v>17</v>
      </c>
      <c r="D44" s="3" t="s">
        <v>128</v>
      </c>
      <c r="E44" s="3"/>
      <c r="F44" s="3" t="s">
        <v>33</v>
      </c>
      <c r="G44" s="3" t="s">
        <v>212</v>
      </c>
      <c r="H44" s="3" t="s">
        <v>211</v>
      </c>
      <c r="I44" s="9">
        <v>4175000</v>
      </c>
      <c r="J44" s="29"/>
    </row>
    <row r="45" spans="1:10" ht="22.5">
      <c r="A45" s="24">
        <v>30</v>
      </c>
      <c r="B45" s="4" t="s">
        <v>170</v>
      </c>
      <c r="C45" s="2" t="s">
        <v>210</v>
      </c>
      <c r="D45" s="3" t="s">
        <v>128</v>
      </c>
      <c r="E45" s="3" t="s">
        <v>171</v>
      </c>
      <c r="F45" s="3" t="s">
        <v>33</v>
      </c>
      <c r="G45" s="3" t="s">
        <v>48</v>
      </c>
      <c r="H45" s="3" t="s">
        <v>211</v>
      </c>
      <c r="I45" s="9">
        <v>49500000</v>
      </c>
      <c r="J45" s="41" t="s">
        <v>237</v>
      </c>
    </row>
    <row r="46" spans="1:10" ht="22.5">
      <c r="A46" s="24">
        <v>31</v>
      </c>
      <c r="B46" s="4" t="s">
        <v>172</v>
      </c>
      <c r="C46" s="2" t="s">
        <v>210</v>
      </c>
      <c r="D46" s="3" t="s">
        <v>128</v>
      </c>
      <c r="E46" s="3" t="s">
        <v>173</v>
      </c>
      <c r="F46" s="3" t="s">
        <v>33</v>
      </c>
      <c r="G46" s="3" t="s">
        <v>48</v>
      </c>
      <c r="H46" s="3" t="s">
        <v>211</v>
      </c>
      <c r="I46" s="9">
        <v>12012000</v>
      </c>
      <c r="J46" s="29"/>
    </row>
    <row r="47" spans="1:10" ht="22.5">
      <c r="A47" s="24">
        <v>32</v>
      </c>
      <c r="B47" s="4" t="s">
        <v>175</v>
      </c>
      <c r="C47" s="2" t="s">
        <v>210</v>
      </c>
      <c r="D47" s="3" t="s">
        <v>128</v>
      </c>
      <c r="E47" s="3" t="s">
        <v>174</v>
      </c>
      <c r="F47" s="3" t="s">
        <v>33</v>
      </c>
      <c r="G47" s="3" t="s">
        <v>48</v>
      </c>
      <c r="H47" s="3" t="s">
        <v>211</v>
      </c>
      <c r="I47" s="9">
        <v>33782500</v>
      </c>
      <c r="J47" s="41" t="s">
        <v>237</v>
      </c>
    </row>
    <row r="48" spans="1:10" ht="33.75">
      <c r="A48" s="24">
        <v>32</v>
      </c>
      <c r="B48" s="4" t="s">
        <v>176</v>
      </c>
      <c r="C48" s="2" t="s">
        <v>210</v>
      </c>
      <c r="D48" s="3" t="s">
        <v>128</v>
      </c>
      <c r="E48" s="3" t="s">
        <v>171</v>
      </c>
      <c r="F48" s="3" t="s">
        <v>33</v>
      </c>
      <c r="G48" s="3" t="s">
        <v>48</v>
      </c>
      <c r="H48" s="3" t="s">
        <v>211</v>
      </c>
      <c r="I48" s="9">
        <v>6496500</v>
      </c>
      <c r="J48" s="29"/>
    </row>
    <row r="49" spans="1:10" ht="22.5">
      <c r="A49" s="24">
        <v>33</v>
      </c>
      <c r="B49" s="4" t="s">
        <v>177</v>
      </c>
      <c r="C49" s="2" t="s">
        <v>210</v>
      </c>
      <c r="D49" s="3" t="s">
        <v>128</v>
      </c>
      <c r="E49" s="3" t="s">
        <v>179</v>
      </c>
      <c r="F49" s="3" t="s">
        <v>33</v>
      </c>
      <c r="G49" s="3" t="s">
        <v>48</v>
      </c>
      <c r="H49" s="3" t="s">
        <v>211</v>
      </c>
      <c r="I49" s="9">
        <v>2774000</v>
      </c>
      <c r="J49" s="30"/>
    </row>
    <row r="50" spans="1:10" ht="33.75">
      <c r="A50" s="24">
        <v>34</v>
      </c>
      <c r="B50" s="4" t="s">
        <v>178</v>
      </c>
      <c r="C50" s="2" t="s">
        <v>210</v>
      </c>
      <c r="D50" s="3" t="s">
        <v>128</v>
      </c>
      <c r="E50" s="3" t="s">
        <v>179</v>
      </c>
      <c r="F50" s="3" t="s">
        <v>33</v>
      </c>
      <c r="G50" s="3" t="s">
        <v>48</v>
      </c>
      <c r="H50" s="3" t="s">
        <v>211</v>
      </c>
      <c r="I50" s="9">
        <v>11056800</v>
      </c>
      <c r="J50" s="41" t="s">
        <v>237</v>
      </c>
    </row>
    <row r="51" spans="1:10" ht="22.5">
      <c r="A51" s="24">
        <v>35</v>
      </c>
      <c r="B51" s="4" t="s">
        <v>181</v>
      </c>
      <c r="C51" s="2" t="s">
        <v>210</v>
      </c>
      <c r="D51" s="3" t="s">
        <v>128</v>
      </c>
      <c r="E51" s="3" t="s">
        <v>182</v>
      </c>
      <c r="F51" s="3" t="s">
        <v>33</v>
      </c>
      <c r="G51" s="3" t="s">
        <v>48</v>
      </c>
      <c r="H51" s="3" t="s">
        <v>211</v>
      </c>
      <c r="I51" s="9">
        <v>128957000</v>
      </c>
      <c r="J51" s="41" t="s">
        <v>236</v>
      </c>
    </row>
    <row r="52" spans="1:10" ht="33.75" hidden="1">
      <c r="A52" s="29">
        <v>19</v>
      </c>
      <c r="B52" s="4" t="s">
        <v>136</v>
      </c>
      <c r="C52" s="2" t="s">
        <v>17</v>
      </c>
      <c r="D52" s="3" t="s">
        <v>137</v>
      </c>
      <c r="E52" s="3" t="s">
        <v>138</v>
      </c>
      <c r="F52" s="3"/>
      <c r="G52" s="3" t="s">
        <v>241</v>
      </c>
      <c r="H52" s="3" t="s">
        <v>21</v>
      </c>
      <c r="I52" s="9"/>
      <c r="J52" s="29"/>
    </row>
    <row r="53" spans="1:10" ht="33.75" hidden="1">
      <c r="A53" s="29">
        <v>20</v>
      </c>
      <c r="B53" s="4" t="s">
        <v>139</v>
      </c>
      <c r="C53" s="2" t="s">
        <v>17</v>
      </c>
      <c r="D53" s="3" t="s">
        <v>140</v>
      </c>
      <c r="E53" s="3" t="s">
        <v>20</v>
      </c>
      <c r="F53" s="3"/>
      <c r="G53" s="3" t="s">
        <v>241</v>
      </c>
      <c r="H53" s="3" t="s">
        <v>21</v>
      </c>
      <c r="I53" s="9"/>
      <c r="J53" s="29"/>
    </row>
    <row r="54" spans="1:10" ht="22.5">
      <c r="A54" s="24">
        <v>36</v>
      </c>
      <c r="B54" s="4" t="s">
        <v>242</v>
      </c>
      <c r="C54" s="2" t="s">
        <v>53</v>
      </c>
      <c r="D54" s="3" t="s">
        <v>128</v>
      </c>
      <c r="E54" s="3" t="s">
        <v>83</v>
      </c>
      <c r="F54" s="3" t="s">
        <v>33</v>
      </c>
      <c r="G54" s="3" t="s">
        <v>247</v>
      </c>
      <c r="H54" s="3" t="s">
        <v>21</v>
      </c>
      <c r="I54" s="9">
        <f>71573000+5010000</f>
        <v>76583000</v>
      </c>
      <c r="J54" s="41" t="s">
        <v>236</v>
      </c>
    </row>
    <row r="55" spans="1:10" ht="34.5" customHeight="1">
      <c r="A55" s="24">
        <v>37</v>
      </c>
      <c r="B55" s="4" t="s">
        <v>243</v>
      </c>
      <c r="C55" s="2" t="s">
        <v>53</v>
      </c>
      <c r="D55" s="3" t="s">
        <v>128</v>
      </c>
      <c r="E55" s="3" t="s">
        <v>103</v>
      </c>
      <c r="F55" s="3" t="s">
        <v>33</v>
      </c>
      <c r="G55" s="3" t="s">
        <v>247</v>
      </c>
      <c r="H55" s="3" t="s">
        <v>21</v>
      </c>
      <c r="I55" s="9">
        <v>59326000</v>
      </c>
      <c r="J55" s="41" t="s">
        <v>236</v>
      </c>
    </row>
    <row r="56" spans="1:10" ht="12.75">
      <c r="A56" s="29"/>
      <c r="B56" s="31" t="s">
        <v>56</v>
      </c>
      <c r="C56" s="32"/>
      <c r="D56" s="33"/>
      <c r="E56" s="33"/>
      <c r="F56" s="33"/>
      <c r="G56" s="33"/>
      <c r="H56" s="33"/>
      <c r="I56" s="13">
        <f>SUM(I13:I55)</f>
        <v>549321329</v>
      </c>
      <c r="J56" s="29"/>
    </row>
    <row r="57" spans="1:10" ht="12.75">
      <c r="A57" s="47" t="s">
        <v>57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22.5">
      <c r="A58" s="24">
        <v>38</v>
      </c>
      <c r="B58" s="4" t="s">
        <v>58</v>
      </c>
      <c r="C58" s="3" t="s">
        <v>59</v>
      </c>
      <c r="D58" s="3" t="s">
        <v>143</v>
      </c>
      <c r="E58" s="3" t="s">
        <v>20</v>
      </c>
      <c r="F58" s="28"/>
      <c r="G58" s="3" t="s">
        <v>34</v>
      </c>
      <c r="H58" s="3" t="s">
        <v>21</v>
      </c>
      <c r="I58" s="9">
        <v>200000</v>
      </c>
      <c r="J58" s="29"/>
    </row>
    <row r="59" spans="1:11" ht="27.75" customHeight="1">
      <c r="A59" s="24">
        <v>39</v>
      </c>
      <c r="B59" s="4" t="s">
        <v>60</v>
      </c>
      <c r="C59" s="3" t="s">
        <v>61</v>
      </c>
      <c r="D59" s="3" t="s">
        <v>62</v>
      </c>
      <c r="E59" s="3" t="s">
        <v>65</v>
      </c>
      <c r="F59" s="28"/>
      <c r="G59" s="3" t="s">
        <v>241</v>
      </c>
      <c r="H59" s="3" t="s">
        <v>21</v>
      </c>
      <c r="I59" s="9">
        <v>842000</v>
      </c>
      <c r="J59" s="29"/>
      <c r="K59" s="5"/>
    </row>
    <row r="60" spans="1:11" ht="22.5">
      <c r="A60" s="24">
        <v>40</v>
      </c>
      <c r="B60" s="4" t="s">
        <v>63</v>
      </c>
      <c r="C60" s="3" t="s">
        <v>61</v>
      </c>
      <c r="D60" s="3" t="s">
        <v>64</v>
      </c>
      <c r="E60" s="3" t="s">
        <v>65</v>
      </c>
      <c r="F60" s="28"/>
      <c r="G60" s="3" t="s">
        <v>241</v>
      </c>
      <c r="H60" s="3" t="s">
        <v>21</v>
      </c>
      <c r="I60" s="9">
        <v>2180000</v>
      </c>
      <c r="J60" s="29"/>
      <c r="K60" s="5"/>
    </row>
    <row r="61" spans="1:10" ht="22.5">
      <c r="A61" s="24">
        <v>41</v>
      </c>
      <c r="B61" s="4" t="s">
        <v>66</v>
      </c>
      <c r="C61" s="3" t="s">
        <v>61</v>
      </c>
      <c r="D61" s="3" t="s">
        <v>67</v>
      </c>
      <c r="E61" s="3" t="s">
        <v>20</v>
      </c>
      <c r="F61" s="28"/>
      <c r="G61" s="3" t="s">
        <v>241</v>
      </c>
      <c r="H61" s="3" t="s">
        <v>21</v>
      </c>
      <c r="I61" s="9">
        <v>158000</v>
      </c>
      <c r="J61" s="29"/>
    </row>
    <row r="62" spans="1:10" ht="57.75" customHeight="1">
      <c r="A62" s="24">
        <v>42</v>
      </c>
      <c r="B62" s="4" t="s">
        <v>70</v>
      </c>
      <c r="C62" s="3" t="s">
        <v>61</v>
      </c>
      <c r="D62" s="3" t="s">
        <v>152</v>
      </c>
      <c r="E62" s="3" t="s">
        <v>65</v>
      </c>
      <c r="F62" s="28"/>
      <c r="G62" s="3" t="s">
        <v>241</v>
      </c>
      <c r="H62" s="3" t="s">
        <v>21</v>
      </c>
      <c r="I62" s="9">
        <v>73000</v>
      </c>
      <c r="J62" s="29"/>
    </row>
    <row r="63" spans="1:10" ht="25.5" customHeight="1">
      <c r="A63" s="24">
        <v>43</v>
      </c>
      <c r="B63" s="4" t="s">
        <v>71</v>
      </c>
      <c r="C63" s="3" t="s">
        <v>61</v>
      </c>
      <c r="D63" s="3" t="s">
        <v>72</v>
      </c>
      <c r="E63" s="3" t="s">
        <v>65</v>
      </c>
      <c r="F63" s="28"/>
      <c r="G63" s="3" t="s">
        <v>241</v>
      </c>
      <c r="H63" s="3" t="s">
        <v>21</v>
      </c>
      <c r="I63" s="9">
        <v>1051000</v>
      </c>
      <c r="J63" s="29"/>
    </row>
    <row r="64" spans="1:10" ht="22.5">
      <c r="A64" s="24">
        <v>44</v>
      </c>
      <c r="B64" s="4" t="s">
        <v>73</v>
      </c>
      <c r="C64" s="3" t="s">
        <v>74</v>
      </c>
      <c r="D64" s="3" t="s">
        <v>75</v>
      </c>
      <c r="E64" s="3" t="s">
        <v>20</v>
      </c>
      <c r="F64" s="28"/>
      <c r="G64" s="3" t="s">
        <v>241</v>
      </c>
      <c r="H64" s="3" t="s">
        <v>21</v>
      </c>
      <c r="I64" s="9">
        <v>896100</v>
      </c>
      <c r="J64" s="29"/>
    </row>
    <row r="65" spans="1:10" ht="36.75" customHeight="1">
      <c r="A65" s="24">
        <v>45</v>
      </c>
      <c r="B65" s="4" t="s">
        <v>76</v>
      </c>
      <c r="C65" s="3" t="s">
        <v>77</v>
      </c>
      <c r="D65" s="3" t="s">
        <v>78</v>
      </c>
      <c r="E65" s="3" t="s">
        <v>20</v>
      </c>
      <c r="F65" s="28"/>
      <c r="G65" s="3" t="s">
        <v>241</v>
      </c>
      <c r="H65" s="3" t="s">
        <v>21</v>
      </c>
      <c r="I65" s="9">
        <v>564000</v>
      </c>
      <c r="J65" s="29"/>
    </row>
    <row r="66" spans="1:10" ht="22.5">
      <c r="A66" s="29">
        <v>46</v>
      </c>
      <c r="B66" s="4" t="s">
        <v>215</v>
      </c>
      <c r="C66" s="3" t="s">
        <v>81</v>
      </c>
      <c r="D66" s="3" t="s">
        <v>128</v>
      </c>
      <c r="E66" s="3" t="s">
        <v>20</v>
      </c>
      <c r="F66" s="3" t="s">
        <v>33</v>
      </c>
      <c r="G66" s="3" t="s">
        <v>241</v>
      </c>
      <c r="H66" s="3" t="s">
        <v>21</v>
      </c>
      <c r="I66" s="9">
        <f>I67+I70+I71+I72+I73+I74+I75+I76+I77+I78+I79+I80+I81+I82+I83</f>
        <v>2683894000</v>
      </c>
      <c r="J66" s="29">
        <v>30</v>
      </c>
    </row>
    <row r="67" spans="1:10" ht="22.5">
      <c r="A67" s="24">
        <v>47</v>
      </c>
      <c r="B67" s="4" t="s">
        <v>217</v>
      </c>
      <c r="C67" s="3" t="s">
        <v>81</v>
      </c>
      <c r="D67" s="3" t="s">
        <v>128</v>
      </c>
      <c r="E67" s="3" t="s">
        <v>20</v>
      </c>
      <c r="F67" s="3" t="s">
        <v>33</v>
      </c>
      <c r="G67" s="3" t="s">
        <v>247</v>
      </c>
      <c r="H67" s="3" t="s">
        <v>21</v>
      </c>
      <c r="I67" s="9">
        <f>I68+I69</f>
        <v>163552000</v>
      </c>
      <c r="J67" s="29">
        <v>30</v>
      </c>
    </row>
    <row r="68" spans="1:10" ht="22.5">
      <c r="A68" s="29"/>
      <c r="B68" s="4" t="s">
        <v>82</v>
      </c>
      <c r="C68" s="3" t="s">
        <v>81</v>
      </c>
      <c r="D68" s="3" t="s">
        <v>128</v>
      </c>
      <c r="E68" s="3" t="s">
        <v>83</v>
      </c>
      <c r="F68" s="3" t="s">
        <v>33</v>
      </c>
      <c r="G68" s="3" t="s">
        <v>247</v>
      </c>
      <c r="H68" s="3" t="s">
        <v>21</v>
      </c>
      <c r="I68" s="9">
        <f>76925000+5385000</f>
        <v>82310000</v>
      </c>
      <c r="J68" s="29">
        <v>30</v>
      </c>
    </row>
    <row r="69" spans="1:10" ht="22.5">
      <c r="A69" s="29"/>
      <c r="B69" s="4" t="s">
        <v>144</v>
      </c>
      <c r="C69" s="3" t="s">
        <v>81</v>
      </c>
      <c r="D69" s="3" t="s">
        <v>128</v>
      </c>
      <c r="E69" s="3" t="s">
        <v>83</v>
      </c>
      <c r="F69" s="3" t="s">
        <v>33</v>
      </c>
      <c r="G69" s="3" t="s">
        <v>247</v>
      </c>
      <c r="H69" s="3" t="s">
        <v>21</v>
      </c>
      <c r="I69" s="9">
        <f>75927000+5315000</f>
        <v>81242000</v>
      </c>
      <c r="J69" s="29">
        <v>30</v>
      </c>
    </row>
    <row r="70" spans="1:10" ht="22.5">
      <c r="A70" s="24" t="s">
        <v>220</v>
      </c>
      <c r="B70" s="4" t="s">
        <v>84</v>
      </c>
      <c r="C70" s="3" t="s">
        <v>81</v>
      </c>
      <c r="D70" s="3" t="s">
        <v>128</v>
      </c>
      <c r="E70" s="3" t="s">
        <v>83</v>
      </c>
      <c r="F70" s="3" t="s">
        <v>33</v>
      </c>
      <c r="G70" s="3" t="s">
        <v>247</v>
      </c>
      <c r="H70" s="3" t="s">
        <v>21</v>
      </c>
      <c r="I70" s="9">
        <v>198216000</v>
      </c>
      <c r="J70" s="29">
        <v>30</v>
      </c>
    </row>
    <row r="71" spans="1:10" ht="22.5">
      <c r="A71" s="24" t="s">
        <v>221</v>
      </c>
      <c r="B71" s="4" t="s">
        <v>85</v>
      </c>
      <c r="C71" s="3" t="s">
        <v>81</v>
      </c>
      <c r="D71" s="3" t="s">
        <v>128</v>
      </c>
      <c r="E71" s="3" t="s">
        <v>83</v>
      </c>
      <c r="F71" s="3" t="s">
        <v>33</v>
      </c>
      <c r="G71" s="3" t="s">
        <v>247</v>
      </c>
      <c r="H71" s="3" t="s">
        <v>21</v>
      </c>
      <c r="I71" s="9">
        <v>37653000</v>
      </c>
      <c r="J71" s="29">
        <v>30</v>
      </c>
    </row>
    <row r="72" spans="1:10" ht="33.75">
      <c r="A72" s="24" t="s">
        <v>222</v>
      </c>
      <c r="B72" s="4" t="s">
        <v>86</v>
      </c>
      <c r="C72" s="3" t="s">
        <v>81</v>
      </c>
      <c r="D72" s="3" t="s">
        <v>128</v>
      </c>
      <c r="E72" s="3" t="s">
        <v>83</v>
      </c>
      <c r="F72" s="3" t="s">
        <v>33</v>
      </c>
      <c r="G72" s="3" t="s">
        <v>247</v>
      </c>
      <c r="H72" s="3" t="s">
        <v>21</v>
      </c>
      <c r="I72" s="9">
        <v>4233000</v>
      </c>
      <c r="J72" s="29">
        <v>30</v>
      </c>
    </row>
    <row r="73" spans="1:10" ht="45">
      <c r="A73" s="24" t="s">
        <v>223</v>
      </c>
      <c r="B73" s="4" t="s">
        <v>145</v>
      </c>
      <c r="C73" s="3" t="s">
        <v>81</v>
      </c>
      <c r="D73" s="3" t="s">
        <v>128</v>
      </c>
      <c r="E73" s="3" t="s">
        <v>87</v>
      </c>
      <c r="F73" s="3" t="s">
        <v>33</v>
      </c>
      <c r="G73" s="3" t="s">
        <v>247</v>
      </c>
      <c r="H73" s="3" t="s">
        <v>21</v>
      </c>
      <c r="I73" s="9">
        <f>26900000+1883000</f>
        <v>28783000</v>
      </c>
      <c r="J73" s="29">
        <v>30</v>
      </c>
    </row>
    <row r="74" spans="1:10" ht="22.5">
      <c r="A74" s="24" t="s">
        <v>224</v>
      </c>
      <c r="B74" s="4" t="s">
        <v>88</v>
      </c>
      <c r="C74" s="3" t="s">
        <v>81</v>
      </c>
      <c r="D74" s="3" t="s">
        <v>128</v>
      </c>
      <c r="E74" s="3" t="s">
        <v>89</v>
      </c>
      <c r="F74" s="3" t="s">
        <v>33</v>
      </c>
      <c r="G74" s="3" t="s">
        <v>247</v>
      </c>
      <c r="H74" s="3" t="s">
        <v>21</v>
      </c>
      <c r="I74" s="9">
        <f>79380000+5557000</f>
        <v>84937000</v>
      </c>
      <c r="J74" s="29">
        <v>30</v>
      </c>
    </row>
    <row r="75" spans="1:10" ht="22.5">
      <c r="A75" s="24" t="s">
        <v>225</v>
      </c>
      <c r="B75" s="4" t="s">
        <v>90</v>
      </c>
      <c r="C75" s="3" t="s">
        <v>81</v>
      </c>
      <c r="D75" s="3" t="s">
        <v>128</v>
      </c>
      <c r="E75" s="3" t="s">
        <v>91</v>
      </c>
      <c r="F75" s="3" t="s">
        <v>33</v>
      </c>
      <c r="G75" s="3" t="s">
        <v>247</v>
      </c>
      <c r="H75" s="3" t="s">
        <v>21</v>
      </c>
      <c r="I75" s="9">
        <f>24256000+1698000</f>
        <v>25954000</v>
      </c>
      <c r="J75" s="29">
        <v>30</v>
      </c>
    </row>
    <row r="76" spans="1:10" ht="22.5">
      <c r="A76" s="24" t="s">
        <v>226</v>
      </c>
      <c r="B76" s="4" t="s">
        <v>92</v>
      </c>
      <c r="C76" s="3" t="s">
        <v>81</v>
      </c>
      <c r="D76" s="3" t="s">
        <v>128</v>
      </c>
      <c r="E76" s="3" t="s">
        <v>83</v>
      </c>
      <c r="F76" s="3" t="s">
        <v>33</v>
      </c>
      <c r="G76" s="3" t="s">
        <v>247</v>
      </c>
      <c r="H76" s="3" t="s">
        <v>21</v>
      </c>
      <c r="I76" s="9">
        <f>181240000+12687000</f>
        <v>193927000</v>
      </c>
      <c r="J76" s="29">
        <v>30</v>
      </c>
    </row>
    <row r="77" spans="1:10" ht="22.5">
      <c r="A77" s="24" t="s">
        <v>227</v>
      </c>
      <c r="B77" s="4" t="s">
        <v>93</v>
      </c>
      <c r="C77" s="3" t="s">
        <v>81</v>
      </c>
      <c r="D77" s="3" t="s">
        <v>128</v>
      </c>
      <c r="E77" s="3" t="s">
        <v>94</v>
      </c>
      <c r="F77" s="3" t="s">
        <v>33</v>
      </c>
      <c r="G77" s="3" t="s">
        <v>247</v>
      </c>
      <c r="H77" s="3" t="s">
        <v>21</v>
      </c>
      <c r="I77" s="9">
        <f>258664000+18107000</f>
        <v>276771000</v>
      </c>
      <c r="J77" s="29">
        <v>30</v>
      </c>
    </row>
    <row r="78" spans="1:10" ht="22.5">
      <c r="A78" s="24" t="s">
        <v>228</v>
      </c>
      <c r="B78" s="4" t="s">
        <v>95</v>
      </c>
      <c r="C78" s="3" t="s">
        <v>81</v>
      </c>
      <c r="D78" s="3" t="s">
        <v>128</v>
      </c>
      <c r="E78" s="3" t="s">
        <v>83</v>
      </c>
      <c r="F78" s="3" t="s">
        <v>33</v>
      </c>
      <c r="G78" s="3" t="s">
        <v>247</v>
      </c>
      <c r="H78" s="3" t="s">
        <v>21</v>
      </c>
      <c r="I78" s="9">
        <v>135661000</v>
      </c>
      <c r="J78" s="29">
        <v>30</v>
      </c>
    </row>
    <row r="79" spans="1:10" ht="22.5">
      <c r="A79" s="24" t="s">
        <v>229</v>
      </c>
      <c r="B79" s="4" t="s">
        <v>96</v>
      </c>
      <c r="C79" s="3" t="s">
        <v>81</v>
      </c>
      <c r="D79" s="3" t="s">
        <v>128</v>
      </c>
      <c r="E79" s="3" t="s">
        <v>83</v>
      </c>
      <c r="F79" s="3" t="s">
        <v>33</v>
      </c>
      <c r="G79" s="3" t="s">
        <v>247</v>
      </c>
      <c r="H79" s="3" t="s">
        <v>21</v>
      </c>
      <c r="I79" s="9">
        <v>228261000</v>
      </c>
      <c r="J79" s="29">
        <v>30</v>
      </c>
    </row>
    <row r="80" spans="1:10" ht="33.75">
      <c r="A80" s="24" t="s">
        <v>230</v>
      </c>
      <c r="B80" s="4" t="s">
        <v>97</v>
      </c>
      <c r="C80" s="3" t="s">
        <v>81</v>
      </c>
      <c r="D80" s="3" t="s">
        <v>128</v>
      </c>
      <c r="E80" s="3" t="s">
        <v>23</v>
      </c>
      <c r="F80" s="3" t="s">
        <v>33</v>
      </c>
      <c r="G80" s="3" t="s">
        <v>247</v>
      </c>
      <c r="H80" s="3" t="s">
        <v>21</v>
      </c>
      <c r="I80" s="9">
        <v>50363000</v>
      </c>
      <c r="J80" s="29">
        <v>30</v>
      </c>
    </row>
    <row r="81" spans="1:10" ht="33.75">
      <c r="A81" s="24" t="s">
        <v>231</v>
      </c>
      <c r="B81" s="4" t="s">
        <v>98</v>
      </c>
      <c r="C81" s="3" t="s">
        <v>81</v>
      </c>
      <c r="D81" s="3" t="s">
        <v>128</v>
      </c>
      <c r="E81" s="3" t="s">
        <v>89</v>
      </c>
      <c r="F81" s="3" t="s">
        <v>33</v>
      </c>
      <c r="G81" s="3" t="s">
        <v>247</v>
      </c>
      <c r="H81" s="3" t="s">
        <v>21</v>
      </c>
      <c r="I81" s="9">
        <f>760146000+53211000</f>
        <v>813357000</v>
      </c>
      <c r="J81" s="29">
        <v>30</v>
      </c>
    </row>
    <row r="82" spans="1:10" ht="22.5">
      <c r="A82" s="24" t="s">
        <v>232</v>
      </c>
      <c r="B82" s="4" t="s">
        <v>99</v>
      </c>
      <c r="C82" s="3" t="s">
        <v>81</v>
      </c>
      <c r="D82" s="3" t="s">
        <v>128</v>
      </c>
      <c r="E82" s="3" t="s">
        <v>100</v>
      </c>
      <c r="F82" s="3" t="s">
        <v>33</v>
      </c>
      <c r="G82" s="3" t="s">
        <v>247</v>
      </c>
      <c r="H82" s="3" t="s">
        <v>21</v>
      </c>
      <c r="I82" s="9">
        <f>239256000+41264000</f>
        <v>280520000</v>
      </c>
      <c r="J82" s="29">
        <v>30</v>
      </c>
    </row>
    <row r="83" spans="1:10" ht="22.5">
      <c r="A83" s="24" t="s">
        <v>233</v>
      </c>
      <c r="B83" s="4" t="s">
        <v>101</v>
      </c>
      <c r="C83" s="3" t="s">
        <v>81</v>
      </c>
      <c r="D83" s="3" t="s">
        <v>128</v>
      </c>
      <c r="E83" s="3" t="s">
        <v>83</v>
      </c>
      <c r="F83" s="3" t="s">
        <v>33</v>
      </c>
      <c r="G83" s="3" t="s">
        <v>247</v>
      </c>
      <c r="H83" s="3" t="s">
        <v>21</v>
      </c>
      <c r="I83" s="9">
        <v>161706000</v>
      </c>
      <c r="J83" s="29">
        <v>30</v>
      </c>
    </row>
    <row r="84" spans="1:10" ht="22.5">
      <c r="A84" s="29">
        <v>48</v>
      </c>
      <c r="B84" s="4" t="s">
        <v>125</v>
      </c>
      <c r="C84" s="3" t="s">
        <v>81</v>
      </c>
      <c r="D84" s="3" t="s">
        <v>128</v>
      </c>
      <c r="E84" s="3" t="s">
        <v>83</v>
      </c>
      <c r="F84" s="3" t="s">
        <v>33</v>
      </c>
      <c r="G84" s="3" t="s">
        <v>247</v>
      </c>
      <c r="H84" s="3" t="s">
        <v>21</v>
      </c>
      <c r="I84" s="9">
        <v>75808000</v>
      </c>
      <c r="J84" s="29">
        <v>30</v>
      </c>
    </row>
    <row r="85" spans="1:10" ht="28.5" customHeight="1">
      <c r="A85" s="29">
        <v>49</v>
      </c>
      <c r="B85" s="4" t="s">
        <v>218</v>
      </c>
      <c r="C85" s="3" t="s">
        <v>81</v>
      </c>
      <c r="D85" s="3" t="s">
        <v>128</v>
      </c>
      <c r="E85" s="3" t="s">
        <v>20</v>
      </c>
      <c r="F85" s="3" t="s">
        <v>33</v>
      </c>
      <c r="G85" s="3" t="s">
        <v>247</v>
      </c>
      <c r="H85" s="3" t="s">
        <v>21</v>
      </c>
      <c r="I85" s="9">
        <f>I86+I87+I93+I94+I95+I99+I100+I101+I102+I103</f>
        <v>1809348000</v>
      </c>
      <c r="J85" s="29">
        <v>30</v>
      </c>
    </row>
    <row r="86" spans="1:10" ht="37.5" customHeight="1">
      <c r="A86" s="24" t="s">
        <v>216</v>
      </c>
      <c r="B86" s="4" t="s">
        <v>185</v>
      </c>
      <c r="C86" s="3" t="s">
        <v>81</v>
      </c>
      <c r="D86" s="3" t="s">
        <v>128</v>
      </c>
      <c r="E86" s="3" t="s">
        <v>103</v>
      </c>
      <c r="F86" s="3" t="s">
        <v>33</v>
      </c>
      <c r="G86" s="3" t="s">
        <v>247</v>
      </c>
      <c r="H86" s="3" t="s">
        <v>21</v>
      </c>
      <c r="I86" s="9">
        <v>142572000</v>
      </c>
      <c r="J86" s="29">
        <v>30</v>
      </c>
    </row>
    <row r="87" spans="1:10" ht="22.5">
      <c r="A87" s="24" t="s">
        <v>220</v>
      </c>
      <c r="B87" s="4" t="s">
        <v>219</v>
      </c>
      <c r="C87" s="3" t="s">
        <v>81</v>
      </c>
      <c r="D87" s="3" t="s">
        <v>128</v>
      </c>
      <c r="E87" s="3" t="s">
        <v>20</v>
      </c>
      <c r="F87" s="3" t="s">
        <v>33</v>
      </c>
      <c r="G87" s="3" t="s">
        <v>247</v>
      </c>
      <c r="H87" s="3" t="s">
        <v>21</v>
      </c>
      <c r="I87" s="9">
        <f>SUM(I88:I92)</f>
        <v>313162000</v>
      </c>
      <c r="J87" s="29">
        <v>30</v>
      </c>
    </row>
    <row r="88" spans="1:10" ht="22.5">
      <c r="A88" s="29"/>
      <c r="B88" s="4" t="s">
        <v>104</v>
      </c>
      <c r="C88" s="3" t="s">
        <v>81</v>
      </c>
      <c r="D88" s="3" t="s">
        <v>128</v>
      </c>
      <c r="E88" s="3" t="s">
        <v>105</v>
      </c>
      <c r="F88" s="3" t="s">
        <v>33</v>
      </c>
      <c r="G88" s="3" t="s">
        <v>247</v>
      </c>
      <c r="H88" s="3" t="s">
        <v>21</v>
      </c>
      <c r="I88" s="9">
        <v>29942000</v>
      </c>
      <c r="J88" s="29">
        <v>30</v>
      </c>
    </row>
    <row r="89" spans="1:10" ht="22.5">
      <c r="A89" s="29"/>
      <c r="B89" s="4" t="s">
        <v>106</v>
      </c>
      <c r="C89" s="3" t="s">
        <v>81</v>
      </c>
      <c r="D89" s="3" t="s">
        <v>128</v>
      </c>
      <c r="E89" s="3" t="s">
        <v>107</v>
      </c>
      <c r="F89" s="3" t="s">
        <v>33</v>
      </c>
      <c r="G89" s="3" t="s">
        <v>247</v>
      </c>
      <c r="H89" s="3" t="s">
        <v>21</v>
      </c>
      <c r="I89" s="9">
        <v>5346000</v>
      </c>
      <c r="J89" s="29">
        <v>30</v>
      </c>
    </row>
    <row r="90" spans="1:10" ht="22.5">
      <c r="A90" s="29"/>
      <c r="B90" s="4" t="s">
        <v>108</v>
      </c>
      <c r="C90" s="3" t="s">
        <v>81</v>
      </c>
      <c r="D90" s="3" t="s">
        <v>128</v>
      </c>
      <c r="E90" s="3" t="s">
        <v>109</v>
      </c>
      <c r="F90" s="3" t="s">
        <v>33</v>
      </c>
      <c r="G90" s="3" t="s">
        <v>247</v>
      </c>
      <c r="H90" s="3" t="s">
        <v>21</v>
      </c>
      <c r="I90" s="9">
        <v>76062000</v>
      </c>
      <c r="J90" s="29">
        <v>30</v>
      </c>
    </row>
    <row r="91" spans="1:10" ht="22.5">
      <c r="A91" s="29"/>
      <c r="B91" s="4" t="s">
        <v>110</v>
      </c>
      <c r="C91" s="3" t="s">
        <v>81</v>
      </c>
      <c r="D91" s="3" t="s">
        <v>128</v>
      </c>
      <c r="E91" s="3" t="s">
        <v>111</v>
      </c>
      <c r="F91" s="3" t="s">
        <v>33</v>
      </c>
      <c r="G91" s="3" t="s">
        <v>247</v>
      </c>
      <c r="H91" s="3" t="s">
        <v>21</v>
      </c>
      <c r="I91" s="9">
        <v>5941000</v>
      </c>
      <c r="J91" s="29">
        <v>30</v>
      </c>
    </row>
    <row r="92" spans="1:10" ht="22.5">
      <c r="A92" s="29"/>
      <c r="B92" s="4" t="s">
        <v>112</v>
      </c>
      <c r="C92" s="3" t="s">
        <v>81</v>
      </c>
      <c r="D92" s="3" t="s">
        <v>128</v>
      </c>
      <c r="E92" s="3" t="s">
        <v>113</v>
      </c>
      <c r="F92" s="3" t="s">
        <v>33</v>
      </c>
      <c r="G92" s="3" t="s">
        <v>247</v>
      </c>
      <c r="H92" s="3" t="s">
        <v>21</v>
      </c>
      <c r="I92" s="9">
        <v>195871000</v>
      </c>
      <c r="J92" s="29">
        <v>30</v>
      </c>
    </row>
    <row r="93" spans="1:10" ht="28.5" customHeight="1">
      <c r="A93" s="24" t="s">
        <v>221</v>
      </c>
      <c r="B93" s="4" t="s">
        <v>114</v>
      </c>
      <c r="C93" s="3" t="s">
        <v>81</v>
      </c>
      <c r="D93" s="3" t="s">
        <v>128</v>
      </c>
      <c r="E93" s="3" t="s">
        <v>115</v>
      </c>
      <c r="F93" s="3" t="s">
        <v>33</v>
      </c>
      <c r="G93" s="3" t="s">
        <v>247</v>
      </c>
      <c r="H93" s="3" t="s">
        <v>21</v>
      </c>
      <c r="I93" s="9">
        <v>98050000</v>
      </c>
      <c r="J93" s="29">
        <v>30</v>
      </c>
    </row>
    <row r="94" spans="1:10" ht="22.5">
      <c r="A94" s="24" t="s">
        <v>222</v>
      </c>
      <c r="B94" s="4" t="s">
        <v>116</v>
      </c>
      <c r="C94" s="3" t="s">
        <v>81</v>
      </c>
      <c r="D94" s="3" t="s">
        <v>128</v>
      </c>
      <c r="E94" s="3" t="s">
        <v>20</v>
      </c>
      <c r="F94" s="3" t="s">
        <v>33</v>
      </c>
      <c r="G94" s="3" t="s">
        <v>247</v>
      </c>
      <c r="H94" s="3" t="s">
        <v>21</v>
      </c>
      <c r="I94" s="9">
        <v>512665000</v>
      </c>
      <c r="J94" s="29">
        <v>30</v>
      </c>
    </row>
    <row r="95" spans="1:10" ht="22.5">
      <c r="A95" s="24" t="s">
        <v>223</v>
      </c>
      <c r="B95" s="4" t="s">
        <v>117</v>
      </c>
      <c r="C95" s="3" t="s">
        <v>81</v>
      </c>
      <c r="D95" s="3" t="s">
        <v>128</v>
      </c>
      <c r="E95" s="3" t="s">
        <v>20</v>
      </c>
      <c r="F95" s="3" t="s">
        <v>33</v>
      </c>
      <c r="G95" s="3" t="s">
        <v>247</v>
      </c>
      <c r="H95" s="3" t="s">
        <v>21</v>
      </c>
      <c r="I95" s="9">
        <f>SUM(I96:I98)</f>
        <v>345514000</v>
      </c>
      <c r="J95" s="29">
        <v>30</v>
      </c>
    </row>
    <row r="96" spans="1:10" ht="38.25" customHeight="1">
      <c r="A96" s="29"/>
      <c r="B96" s="4" t="s">
        <v>118</v>
      </c>
      <c r="C96" s="3" t="s">
        <v>81</v>
      </c>
      <c r="D96" s="3" t="s">
        <v>128</v>
      </c>
      <c r="E96" s="3" t="s">
        <v>113</v>
      </c>
      <c r="F96" s="3" t="s">
        <v>33</v>
      </c>
      <c r="G96" s="3" t="s">
        <v>247</v>
      </c>
      <c r="H96" s="3" t="s">
        <v>21</v>
      </c>
      <c r="I96" s="9">
        <v>43960000</v>
      </c>
      <c r="J96" s="29">
        <v>30</v>
      </c>
    </row>
    <row r="97" spans="1:10" ht="30.75" customHeight="1">
      <c r="A97" s="29"/>
      <c r="B97" s="4" t="s">
        <v>119</v>
      </c>
      <c r="C97" s="3" t="s">
        <v>81</v>
      </c>
      <c r="D97" s="3" t="s">
        <v>128</v>
      </c>
      <c r="E97" s="3" t="s">
        <v>113</v>
      </c>
      <c r="F97" s="3" t="s">
        <v>33</v>
      </c>
      <c r="G97" s="3" t="s">
        <v>247</v>
      </c>
      <c r="H97" s="3" t="s">
        <v>21</v>
      </c>
      <c r="I97" s="9">
        <v>168709000</v>
      </c>
      <c r="J97" s="29">
        <v>30</v>
      </c>
    </row>
    <row r="98" spans="1:10" ht="22.5">
      <c r="A98" s="29"/>
      <c r="B98" s="4" t="s">
        <v>120</v>
      </c>
      <c r="C98" s="3" t="s">
        <v>81</v>
      </c>
      <c r="D98" s="3" t="s">
        <v>128</v>
      </c>
      <c r="E98" s="3" t="s">
        <v>113</v>
      </c>
      <c r="F98" s="3" t="s">
        <v>33</v>
      </c>
      <c r="G98" s="3" t="s">
        <v>247</v>
      </c>
      <c r="H98" s="3" t="s">
        <v>21</v>
      </c>
      <c r="I98" s="9">
        <v>132845000</v>
      </c>
      <c r="J98" s="29">
        <v>30</v>
      </c>
    </row>
    <row r="99" spans="1:10" ht="22.5">
      <c r="A99" s="24" t="s">
        <v>224</v>
      </c>
      <c r="B99" s="4" t="s">
        <v>146</v>
      </c>
      <c r="C99" s="3" t="s">
        <v>81</v>
      </c>
      <c r="D99" s="3" t="s">
        <v>128</v>
      </c>
      <c r="E99" s="3" t="s">
        <v>113</v>
      </c>
      <c r="F99" s="3" t="s">
        <v>33</v>
      </c>
      <c r="G99" s="3" t="s">
        <v>247</v>
      </c>
      <c r="H99" s="3" t="s">
        <v>21</v>
      </c>
      <c r="I99" s="9">
        <v>330514000</v>
      </c>
      <c r="J99" s="29">
        <v>30</v>
      </c>
    </row>
    <row r="100" spans="1:10" ht="71.25" customHeight="1">
      <c r="A100" s="24" t="s">
        <v>225</v>
      </c>
      <c r="B100" s="4" t="s">
        <v>121</v>
      </c>
      <c r="C100" s="3" t="s">
        <v>81</v>
      </c>
      <c r="D100" s="3" t="s">
        <v>128</v>
      </c>
      <c r="E100" s="3" t="s">
        <v>122</v>
      </c>
      <c r="F100" s="3" t="s">
        <v>33</v>
      </c>
      <c r="G100" s="3" t="s">
        <v>247</v>
      </c>
      <c r="H100" s="3" t="s">
        <v>21</v>
      </c>
      <c r="I100" s="9">
        <f>22574000+6000000</f>
        <v>28574000</v>
      </c>
      <c r="J100" s="29">
        <v>30</v>
      </c>
    </row>
    <row r="101" spans="1:10" ht="22.5">
      <c r="A101" s="24" t="s">
        <v>226</v>
      </c>
      <c r="B101" s="4" t="s">
        <v>147</v>
      </c>
      <c r="C101" s="3" t="s">
        <v>81</v>
      </c>
      <c r="D101" s="3" t="s">
        <v>128</v>
      </c>
      <c r="E101" s="3" t="s">
        <v>111</v>
      </c>
      <c r="F101" s="3" t="s">
        <v>33</v>
      </c>
      <c r="G101" s="3" t="s">
        <v>247</v>
      </c>
      <c r="H101" s="3" t="s">
        <v>21</v>
      </c>
      <c r="I101" s="9">
        <v>19010000</v>
      </c>
      <c r="J101" s="29">
        <v>30</v>
      </c>
    </row>
    <row r="102" spans="1:10" ht="25.5" customHeight="1">
      <c r="A102" s="24" t="s">
        <v>227</v>
      </c>
      <c r="B102" s="4" t="s">
        <v>123</v>
      </c>
      <c r="C102" s="3" t="s">
        <v>81</v>
      </c>
      <c r="D102" s="3" t="s">
        <v>128</v>
      </c>
      <c r="E102" s="3" t="s">
        <v>124</v>
      </c>
      <c r="F102" s="3" t="s">
        <v>33</v>
      </c>
      <c r="G102" s="3" t="s">
        <v>247</v>
      </c>
      <c r="H102" s="3" t="s">
        <v>21</v>
      </c>
      <c r="I102" s="9">
        <v>11287000</v>
      </c>
      <c r="J102" s="29">
        <v>30</v>
      </c>
    </row>
    <row r="103" spans="1:10" ht="22.5">
      <c r="A103" s="24" t="s">
        <v>228</v>
      </c>
      <c r="B103" s="4" t="s">
        <v>183</v>
      </c>
      <c r="C103" s="3" t="s">
        <v>81</v>
      </c>
      <c r="D103" s="3" t="s">
        <v>128</v>
      </c>
      <c r="E103" s="3" t="s">
        <v>124</v>
      </c>
      <c r="F103" s="3" t="s">
        <v>33</v>
      </c>
      <c r="G103" s="3" t="s">
        <v>247</v>
      </c>
      <c r="H103" s="3" t="s">
        <v>21</v>
      </c>
      <c r="I103" s="9">
        <v>8000000</v>
      </c>
      <c r="J103" s="29"/>
    </row>
    <row r="104" spans="1:10" ht="12.75">
      <c r="A104" s="29"/>
      <c r="B104" s="12" t="s">
        <v>56</v>
      </c>
      <c r="C104" s="32"/>
      <c r="D104" s="32"/>
      <c r="E104" s="33"/>
      <c r="F104" s="33"/>
      <c r="G104" s="33"/>
      <c r="H104" s="33"/>
      <c r="I104" s="13">
        <f>I58+I59+I60+I61+I62+I63+I64+I65+I66+I85+I84</f>
        <v>4575014100</v>
      </c>
      <c r="J104" s="29"/>
    </row>
    <row r="105" spans="1:10" ht="12.75">
      <c r="A105" s="29"/>
      <c r="B105" s="10" t="s">
        <v>126</v>
      </c>
      <c r="C105" s="34"/>
      <c r="D105" s="34"/>
      <c r="E105" s="34"/>
      <c r="F105" s="34"/>
      <c r="G105" s="34"/>
      <c r="H105" s="34"/>
      <c r="I105" s="11">
        <f>I56+I104</f>
        <v>5124335429</v>
      </c>
      <c r="J105" s="29"/>
    </row>
    <row r="106" spans="1:10" ht="12.75">
      <c r="A106" s="61" t="s">
        <v>148</v>
      </c>
      <c r="B106" s="62"/>
      <c r="C106" s="62"/>
      <c r="D106" s="62"/>
      <c r="E106" s="62"/>
      <c r="F106" s="62"/>
      <c r="G106" s="62"/>
      <c r="H106" s="62"/>
      <c r="I106" s="62"/>
      <c r="J106" s="63"/>
    </row>
    <row r="107" spans="1:10" ht="12.75">
      <c r="A107" s="58" t="s">
        <v>15</v>
      </c>
      <c r="B107" s="59"/>
      <c r="C107" s="59"/>
      <c r="D107" s="59"/>
      <c r="E107" s="59"/>
      <c r="F107" s="59"/>
      <c r="G107" s="59"/>
      <c r="H107" s="59"/>
      <c r="I107" s="59"/>
      <c r="J107" s="60"/>
    </row>
    <row r="108" spans="1:10" ht="41.25" customHeight="1">
      <c r="A108" s="35">
        <v>1</v>
      </c>
      <c r="B108" s="4" t="s">
        <v>16</v>
      </c>
      <c r="C108" s="2" t="s">
        <v>17</v>
      </c>
      <c r="D108" s="3" t="s">
        <v>18</v>
      </c>
      <c r="E108" s="3" t="s">
        <v>19</v>
      </c>
      <c r="F108" s="3" t="s">
        <v>33</v>
      </c>
      <c r="G108" s="3" t="s">
        <v>241</v>
      </c>
      <c r="H108" s="3" t="s">
        <v>21</v>
      </c>
      <c r="I108" s="9">
        <v>781900</v>
      </c>
      <c r="J108" s="29"/>
    </row>
    <row r="109" spans="1:10" ht="15" customHeight="1">
      <c r="A109" s="50">
        <v>2</v>
      </c>
      <c r="B109" s="52" t="s">
        <v>25</v>
      </c>
      <c r="C109" s="44" t="s">
        <v>17</v>
      </c>
      <c r="D109" s="46" t="s">
        <v>27</v>
      </c>
      <c r="E109" s="46" t="s">
        <v>28</v>
      </c>
      <c r="F109" s="53">
        <v>5</v>
      </c>
      <c r="G109" s="53" t="s">
        <v>247</v>
      </c>
      <c r="H109" s="53" t="s">
        <v>21</v>
      </c>
      <c r="I109" s="56">
        <f>17271000+2100000</f>
        <v>19371000</v>
      </c>
      <c r="J109" s="50">
        <v>30</v>
      </c>
    </row>
    <row r="110" spans="1:10" ht="54" customHeight="1">
      <c r="A110" s="51"/>
      <c r="B110" s="52"/>
      <c r="C110" s="45"/>
      <c r="D110" s="46"/>
      <c r="E110" s="46"/>
      <c r="F110" s="54"/>
      <c r="G110" s="54"/>
      <c r="H110" s="54"/>
      <c r="I110" s="57"/>
      <c r="J110" s="51"/>
    </row>
    <row r="111" spans="1:10" ht="36.75" customHeight="1">
      <c r="A111" s="35">
        <v>3</v>
      </c>
      <c r="B111" s="4" t="s">
        <v>29</v>
      </c>
      <c r="C111" s="2" t="s">
        <v>17</v>
      </c>
      <c r="D111" s="3" t="s">
        <v>30</v>
      </c>
      <c r="E111" s="3" t="s">
        <v>31</v>
      </c>
      <c r="F111" s="3">
        <v>4</v>
      </c>
      <c r="G111" s="3" t="s">
        <v>241</v>
      </c>
      <c r="H111" s="3" t="s">
        <v>21</v>
      </c>
      <c r="I111" s="9">
        <v>204000</v>
      </c>
      <c r="J111" s="29"/>
    </row>
    <row r="112" spans="1:10" ht="37.5" customHeight="1">
      <c r="A112" s="29">
        <v>4</v>
      </c>
      <c r="B112" s="4" t="s">
        <v>32</v>
      </c>
      <c r="C112" s="2" t="s">
        <v>17</v>
      </c>
      <c r="D112" s="3" t="s">
        <v>18</v>
      </c>
      <c r="E112" s="3" t="s">
        <v>23</v>
      </c>
      <c r="F112" s="3" t="s">
        <v>33</v>
      </c>
      <c r="G112" s="3" t="s">
        <v>34</v>
      </c>
      <c r="H112" s="3" t="s">
        <v>21</v>
      </c>
      <c r="I112" s="9">
        <v>337500</v>
      </c>
      <c r="J112" s="29"/>
    </row>
    <row r="113" spans="1:10" ht="37.5" customHeight="1">
      <c r="A113" s="29">
        <v>5</v>
      </c>
      <c r="B113" s="4" t="s">
        <v>35</v>
      </c>
      <c r="C113" s="2" t="s">
        <v>17</v>
      </c>
      <c r="D113" s="3" t="s">
        <v>36</v>
      </c>
      <c r="E113" s="3" t="s">
        <v>37</v>
      </c>
      <c r="F113" s="3">
        <v>20</v>
      </c>
      <c r="G113" s="3" t="s">
        <v>241</v>
      </c>
      <c r="H113" s="3" t="s">
        <v>21</v>
      </c>
      <c r="I113" s="9">
        <v>232222</v>
      </c>
      <c r="J113" s="29"/>
    </row>
    <row r="114" spans="1:10" ht="33.75">
      <c r="A114" s="35">
        <v>6</v>
      </c>
      <c r="B114" s="4" t="s">
        <v>22</v>
      </c>
      <c r="C114" s="2" t="s">
        <v>210</v>
      </c>
      <c r="D114" s="3" t="s">
        <v>127</v>
      </c>
      <c r="E114" s="3" t="s">
        <v>23</v>
      </c>
      <c r="F114" s="3">
        <v>30</v>
      </c>
      <c r="G114" s="3" t="s">
        <v>24</v>
      </c>
      <c r="H114" s="3" t="s">
        <v>21</v>
      </c>
      <c r="I114" s="9">
        <v>236000</v>
      </c>
      <c r="J114" s="29"/>
    </row>
    <row r="115" spans="1:10" ht="42.75" customHeight="1">
      <c r="A115" s="35">
        <v>7</v>
      </c>
      <c r="B115" s="4" t="s">
        <v>129</v>
      </c>
      <c r="C115" s="2" t="s">
        <v>17</v>
      </c>
      <c r="D115" s="3" t="s">
        <v>130</v>
      </c>
      <c r="E115" s="3" t="s">
        <v>20</v>
      </c>
      <c r="F115" s="3"/>
      <c r="G115" s="3" t="s">
        <v>241</v>
      </c>
      <c r="H115" s="3" t="s">
        <v>21</v>
      </c>
      <c r="I115" s="9">
        <v>343000</v>
      </c>
      <c r="J115" s="29"/>
    </row>
    <row r="116" spans="1:10" ht="40.5" customHeight="1">
      <c r="A116" s="29">
        <v>8</v>
      </c>
      <c r="B116" s="4" t="s">
        <v>131</v>
      </c>
      <c r="C116" s="2" t="s">
        <v>17</v>
      </c>
      <c r="D116" s="3" t="s">
        <v>132</v>
      </c>
      <c r="E116" s="3" t="s">
        <v>20</v>
      </c>
      <c r="F116" s="28"/>
      <c r="G116" s="3" t="s">
        <v>241</v>
      </c>
      <c r="H116" s="3" t="s">
        <v>21</v>
      </c>
      <c r="I116" s="9">
        <v>588000</v>
      </c>
      <c r="J116" s="29"/>
    </row>
    <row r="117" spans="1:10" ht="22.5" hidden="1">
      <c r="A117" s="29">
        <v>10</v>
      </c>
      <c r="B117" s="4" t="s">
        <v>39</v>
      </c>
      <c r="C117" s="3" t="s">
        <v>40</v>
      </c>
      <c r="D117" s="3" t="s">
        <v>128</v>
      </c>
      <c r="E117" s="3" t="s">
        <v>20</v>
      </c>
      <c r="F117" s="28"/>
      <c r="G117" s="3" t="s">
        <v>241</v>
      </c>
      <c r="H117" s="3" t="s">
        <v>21</v>
      </c>
      <c r="I117" s="25"/>
      <c r="J117" s="29">
        <v>30</v>
      </c>
    </row>
    <row r="118" spans="1:10" ht="22.5" hidden="1">
      <c r="A118" s="35">
        <v>11</v>
      </c>
      <c r="B118" s="4" t="s">
        <v>42</v>
      </c>
      <c r="C118" s="3" t="s">
        <v>40</v>
      </c>
      <c r="D118" s="3" t="s">
        <v>128</v>
      </c>
      <c r="E118" s="3" t="s">
        <v>20</v>
      </c>
      <c r="F118" s="28"/>
      <c r="G118" s="3" t="s">
        <v>241</v>
      </c>
      <c r="H118" s="3" t="s">
        <v>21</v>
      </c>
      <c r="I118" s="25"/>
      <c r="J118" s="29">
        <v>30</v>
      </c>
    </row>
    <row r="119" spans="1:10" ht="38.25" customHeight="1">
      <c r="A119" s="29">
        <v>9</v>
      </c>
      <c r="B119" s="4" t="s">
        <v>44</v>
      </c>
      <c r="C119" s="2" t="s">
        <v>17</v>
      </c>
      <c r="D119" s="3" t="s">
        <v>128</v>
      </c>
      <c r="E119" s="3" t="s">
        <v>133</v>
      </c>
      <c r="F119" s="3" t="s">
        <v>33</v>
      </c>
      <c r="G119" s="3" t="s">
        <v>241</v>
      </c>
      <c r="H119" s="3" t="s">
        <v>21</v>
      </c>
      <c r="I119" s="9">
        <v>400000</v>
      </c>
      <c r="J119" s="29"/>
    </row>
    <row r="120" spans="1:10" ht="37.5" customHeight="1">
      <c r="A120" s="29">
        <v>10</v>
      </c>
      <c r="B120" s="4" t="s">
        <v>46</v>
      </c>
      <c r="C120" s="2" t="s">
        <v>17</v>
      </c>
      <c r="D120" s="3" t="s">
        <v>128</v>
      </c>
      <c r="E120" s="3" t="s">
        <v>20</v>
      </c>
      <c r="F120" s="3" t="s">
        <v>33</v>
      </c>
      <c r="G120" s="3" t="s">
        <v>241</v>
      </c>
      <c r="H120" s="3" t="s">
        <v>21</v>
      </c>
      <c r="I120" s="9">
        <v>1236000</v>
      </c>
      <c r="J120" s="29"/>
    </row>
    <row r="121" spans="1:10" ht="35.25" customHeight="1">
      <c r="A121" s="35">
        <v>11</v>
      </c>
      <c r="B121" s="4" t="s">
        <v>47</v>
      </c>
      <c r="C121" s="2" t="s">
        <v>17</v>
      </c>
      <c r="D121" s="3" t="s">
        <v>141</v>
      </c>
      <c r="E121" s="3" t="s">
        <v>142</v>
      </c>
      <c r="F121" s="3">
        <v>5</v>
      </c>
      <c r="G121" s="3" t="s">
        <v>241</v>
      </c>
      <c r="H121" s="3" t="s">
        <v>21</v>
      </c>
      <c r="I121" s="9">
        <v>57000</v>
      </c>
      <c r="J121" s="29"/>
    </row>
    <row r="122" spans="1:10" ht="42.75" customHeight="1">
      <c r="A122" s="29">
        <v>12</v>
      </c>
      <c r="B122" s="4" t="s">
        <v>68</v>
      </c>
      <c r="C122" s="2" t="s">
        <v>17</v>
      </c>
      <c r="D122" s="3" t="s">
        <v>69</v>
      </c>
      <c r="E122" s="3" t="s">
        <v>65</v>
      </c>
      <c r="F122" s="28"/>
      <c r="G122" s="3" t="s">
        <v>241</v>
      </c>
      <c r="H122" s="3" t="s">
        <v>54</v>
      </c>
      <c r="I122" s="9">
        <v>99000</v>
      </c>
      <c r="J122" s="29"/>
    </row>
    <row r="123" spans="1:10" ht="41.25" customHeight="1">
      <c r="A123" s="29">
        <v>13</v>
      </c>
      <c r="B123" s="4" t="s">
        <v>79</v>
      </c>
      <c r="C123" s="2" t="s">
        <v>17</v>
      </c>
      <c r="D123" s="3" t="s">
        <v>45</v>
      </c>
      <c r="E123" s="3" t="s">
        <v>20</v>
      </c>
      <c r="F123" s="26" t="s">
        <v>38</v>
      </c>
      <c r="G123" s="3" t="s">
        <v>241</v>
      </c>
      <c r="H123" s="3" t="s">
        <v>21</v>
      </c>
      <c r="I123" s="9">
        <v>271800</v>
      </c>
      <c r="J123" s="29"/>
    </row>
    <row r="124" spans="1:10" ht="35.25" customHeight="1">
      <c r="A124" s="29">
        <v>14</v>
      </c>
      <c r="B124" s="4" t="s">
        <v>80</v>
      </c>
      <c r="C124" s="2" t="s">
        <v>17</v>
      </c>
      <c r="D124" s="3" t="s">
        <v>45</v>
      </c>
      <c r="E124" s="3" t="s">
        <v>20</v>
      </c>
      <c r="F124" s="26" t="s">
        <v>38</v>
      </c>
      <c r="G124" s="3" t="s">
        <v>241</v>
      </c>
      <c r="H124" s="3" t="s">
        <v>21</v>
      </c>
      <c r="I124" s="9">
        <v>271800</v>
      </c>
      <c r="J124" s="29"/>
    </row>
    <row r="125" spans="1:10" ht="41.25" customHeight="1">
      <c r="A125" s="29">
        <v>15</v>
      </c>
      <c r="B125" s="4" t="s">
        <v>191</v>
      </c>
      <c r="C125" s="2" t="s">
        <v>17</v>
      </c>
      <c r="D125" s="3" t="s">
        <v>128</v>
      </c>
      <c r="E125" s="3" t="s">
        <v>20</v>
      </c>
      <c r="F125" s="3" t="s">
        <v>33</v>
      </c>
      <c r="G125" s="3" t="s">
        <v>241</v>
      </c>
      <c r="H125" s="3" t="s">
        <v>21</v>
      </c>
      <c r="I125" s="9">
        <v>535000</v>
      </c>
      <c r="J125" s="29"/>
    </row>
    <row r="126" spans="1:12" s="7" customFormat="1" ht="22.5">
      <c r="A126" s="35">
        <v>16</v>
      </c>
      <c r="B126" s="4" t="s">
        <v>134</v>
      </c>
      <c r="C126" s="2" t="s">
        <v>210</v>
      </c>
      <c r="D126" s="3" t="s">
        <v>128</v>
      </c>
      <c r="E126" s="3" t="s">
        <v>189</v>
      </c>
      <c r="F126" s="3" t="s">
        <v>33</v>
      </c>
      <c r="G126" s="3" t="s">
        <v>161</v>
      </c>
      <c r="H126" s="3" t="s">
        <v>21</v>
      </c>
      <c r="I126" s="9">
        <v>2760000</v>
      </c>
      <c r="J126" s="29"/>
      <c r="K126" s="8">
        <f>I126+I127+I128+I129+I130+I131+I133+I134</f>
        <v>6916000</v>
      </c>
      <c r="L126" s="6" t="s">
        <v>165</v>
      </c>
    </row>
    <row r="127" spans="1:12" s="7" customFormat="1" ht="22.5">
      <c r="A127" s="35">
        <v>17</v>
      </c>
      <c r="B127" s="4" t="s">
        <v>160</v>
      </c>
      <c r="C127" s="2" t="s">
        <v>210</v>
      </c>
      <c r="D127" s="3" t="s">
        <v>128</v>
      </c>
      <c r="E127" s="3" t="s">
        <v>155</v>
      </c>
      <c r="F127" s="3" t="s">
        <v>33</v>
      </c>
      <c r="G127" s="3" t="s">
        <v>161</v>
      </c>
      <c r="H127" s="3" t="s">
        <v>21</v>
      </c>
      <c r="I127" s="9">
        <v>810000</v>
      </c>
      <c r="J127" s="29"/>
      <c r="K127" s="8">
        <f>I135+I142+I136+I137+I138+I139+I140+I141+I156+I157+I158+I159+I160+I161+I162+I163+I164+I165+I166+I167+I168+I169+I170</f>
        <v>3294577800</v>
      </c>
      <c r="L127" s="6" t="s">
        <v>166</v>
      </c>
    </row>
    <row r="128" spans="1:12" s="7" customFormat="1" ht="22.5">
      <c r="A128" s="29">
        <v>18</v>
      </c>
      <c r="B128" s="4" t="s">
        <v>49</v>
      </c>
      <c r="C128" s="2" t="s">
        <v>210</v>
      </c>
      <c r="D128" s="3" t="s">
        <v>128</v>
      </c>
      <c r="E128" s="3" t="s">
        <v>135</v>
      </c>
      <c r="F128" s="3" t="s">
        <v>33</v>
      </c>
      <c r="G128" s="3" t="s">
        <v>161</v>
      </c>
      <c r="H128" s="3" t="s">
        <v>21</v>
      </c>
      <c r="I128" s="9">
        <v>88000</v>
      </c>
      <c r="J128" s="29"/>
      <c r="K128" s="8">
        <f>I143+I172</f>
        <v>2507651000</v>
      </c>
      <c r="L128" s="6" t="s">
        <v>184</v>
      </c>
    </row>
    <row r="129" spans="1:12" s="7" customFormat="1" ht="22.5">
      <c r="A129" s="29">
        <v>19</v>
      </c>
      <c r="B129" s="4" t="s">
        <v>163</v>
      </c>
      <c r="C129" s="2" t="s">
        <v>210</v>
      </c>
      <c r="D129" s="3" t="s">
        <v>128</v>
      </c>
      <c r="E129" s="3" t="s">
        <v>190</v>
      </c>
      <c r="F129" s="3" t="s">
        <v>33</v>
      </c>
      <c r="G129" s="3" t="s">
        <v>161</v>
      </c>
      <c r="H129" s="3" t="s">
        <v>21</v>
      </c>
      <c r="I129" s="9">
        <v>97000</v>
      </c>
      <c r="J129" s="29"/>
      <c r="K129" s="8">
        <f>I171</f>
        <v>81872000</v>
      </c>
      <c r="L129" s="6" t="s">
        <v>209</v>
      </c>
    </row>
    <row r="130" spans="1:10" s="7" customFormat="1" ht="22.5">
      <c r="A130" s="29">
        <v>20</v>
      </c>
      <c r="B130" s="4" t="s">
        <v>162</v>
      </c>
      <c r="C130" s="2" t="s">
        <v>210</v>
      </c>
      <c r="D130" s="3" t="s">
        <v>128</v>
      </c>
      <c r="E130" s="3" t="s">
        <v>164</v>
      </c>
      <c r="F130" s="3" t="s">
        <v>33</v>
      </c>
      <c r="G130" s="3" t="s">
        <v>161</v>
      </c>
      <c r="H130" s="3" t="s">
        <v>21</v>
      </c>
      <c r="I130" s="9">
        <v>797000</v>
      </c>
      <c r="J130" s="29"/>
    </row>
    <row r="131" spans="1:10" s="7" customFormat="1" ht="22.5">
      <c r="A131" s="35">
        <v>21</v>
      </c>
      <c r="B131" s="4" t="s">
        <v>52</v>
      </c>
      <c r="C131" s="2" t="s">
        <v>210</v>
      </c>
      <c r="D131" s="3" t="s">
        <v>128</v>
      </c>
      <c r="E131" s="3" t="s">
        <v>186</v>
      </c>
      <c r="F131" s="3" t="s">
        <v>33</v>
      </c>
      <c r="G131" s="3" t="s">
        <v>161</v>
      </c>
      <c r="H131" s="3" t="s">
        <v>21</v>
      </c>
      <c r="I131" s="9">
        <v>904000</v>
      </c>
      <c r="J131" s="29"/>
    </row>
    <row r="132" spans="1:10" s="7" customFormat="1" ht="22.5" hidden="1">
      <c r="A132" s="29">
        <v>17</v>
      </c>
      <c r="B132" s="4" t="s">
        <v>136</v>
      </c>
      <c r="C132" s="2" t="s">
        <v>210</v>
      </c>
      <c r="D132" s="3" t="s">
        <v>137</v>
      </c>
      <c r="E132" s="3" t="s">
        <v>138</v>
      </c>
      <c r="F132" s="3"/>
      <c r="G132" s="3" t="s">
        <v>241</v>
      </c>
      <c r="H132" s="3" t="s">
        <v>21</v>
      </c>
      <c r="I132" s="9"/>
      <c r="J132" s="29"/>
    </row>
    <row r="133" spans="1:10" s="7" customFormat="1" ht="22.5">
      <c r="A133" s="29">
        <v>22</v>
      </c>
      <c r="B133" s="4" t="s">
        <v>50</v>
      </c>
      <c r="C133" s="2" t="s">
        <v>210</v>
      </c>
      <c r="D133" s="3" t="s">
        <v>128</v>
      </c>
      <c r="E133" s="3" t="s">
        <v>41</v>
      </c>
      <c r="F133" s="3">
        <v>120</v>
      </c>
      <c r="G133" s="3" t="s">
        <v>51</v>
      </c>
      <c r="H133" s="3" t="s">
        <v>21</v>
      </c>
      <c r="I133" s="9">
        <v>960000</v>
      </c>
      <c r="J133" s="29"/>
    </row>
    <row r="134" spans="1:10" s="7" customFormat="1" ht="12.75">
      <c r="A134" s="29">
        <v>23</v>
      </c>
      <c r="B134" s="4" t="s">
        <v>187</v>
      </c>
      <c r="C134" s="2" t="s">
        <v>210</v>
      </c>
      <c r="D134" s="3" t="s">
        <v>128</v>
      </c>
      <c r="E134" s="3" t="s">
        <v>188</v>
      </c>
      <c r="F134" s="3">
        <v>3</v>
      </c>
      <c r="G134" s="3" t="s">
        <v>161</v>
      </c>
      <c r="H134" s="3"/>
      <c r="I134" s="9">
        <v>500000</v>
      </c>
      <c r="J134" s="29"/>
    </row>
    <row r="135" spans="1:11" ht="22.5">
      <c r="A135" s="29">
        <v>24</v>
      </c>
      <c r="B135" s="4" t="s">
        <v>192</v>
      </c>
      <c r="C135" s="2" t="s">
        <v>40</v>
      </c>
      <c r="D135" s="3" t="s">
        <v>128</v>
      </c>
      <c r="E135" s="3" t="s">
        <v>20</v>
      </c>
      <c r="F135" s="28"/>
      <c r="G135" s="3" t="s">
        <v>241</v>
      </c>
      <c r="H135" s="3" t="s">
        <v>21</v>
      </c>
      <c r="I135" s="9">
        <v>44573000</v>
      </c>
      <c r="J135" s="41" t="s">
        <v>236</v>
      </c>
      <c r="K135" s="5"/>
    </row>
    <row r="136" spans="1:11" ht="22.5">
      <c r="A136" s="29">
        <v>25</v>
      </c>
      <c r="B136" s="4" t="s">
        <v>193</v>
      </c>
      <c r="C136" s="2" t="s">
        <v>210</v>
      </c>
      <c r="D136" s="3" t="s">
        <v>128</v>
      </c>
      <c r="E136" s="3" t="s">
        <v>194</v>
      </c>
      <c r="F136" s="3" t="s">
        <v>33</v>
      </c>
      <c r="G136" s="3" t="s">
        <v>161</v>
      </c>
      <c r="H136" s="3" t="s">
        <v>21</v>
      </c>
      <c r="I136" s="9">
        <v>39250000</v>
      </c>
      <c r="J136" s="41" t="s">
        <v>237</v>
      </c>
      <c r="K136" s="5"/>
    </row>
    <row r="137" spans="1:10" ht="22.5">
      <c r="A137" s="29">
        <v>26</v>
      </c>
      <c r="B137" s="4" t="s">
        <v>195</v>
      </c>
      <c r="C137" s="2" t="s">
        <v>210</v>
      </c>
      <c r="D137" s="3" t="s">
        <v>128</v>
      </c>
      <c r="E137" s="3" t="s">
        <v>196</v>
      </c>
      <c r="F137" s="3" t="s">
        <v>33</v>
      </c>
      <c r="G137" s="3" t="s">
        <v>161</v>
      </c>
      <c r="H137" s="3" t="s">
        <v>21</v>
      </c>
      <c r="I137" s="9">
        <v>15307600</v>
      </c>
      <c r="J137" s="41" t="s">
        <v>237</v>
      </c>
    </row>
    <row r="138" spans="1:10" ht="22.5">
      <c r="A138" s="29">
        <v>27</v>
      </c>
      <c r="B138" s="4" t="s">
        <v>49</v>
      </c>
      <c r="C138" s="2" t="s">
        <v>210</v>
      </c>
      <c r="D138" s="3" t="s">
        <v>128</v>
      </c>
      <c r="E138" s="3" t="s">
        <v>194</v>
      </c>
      <c r="F138" s="3" t="s">
        <v>33</v>
      </c>
      <c r="G138" s="3" t="s">
        <v>161</v>
      </c>
      <c r="H138" s="3" t="s">
        <v>21</v>
      </c>
      <c r="I138" s="9">
        <v>14815300</v>
      </c>
      <c r="J138" s="41" t="s">
        <v>237</v>
      </c>
    </row>
    <row r="139" spans="1:10" ht="22.5">
      <c r="A139" s="29">
        <v>28</v>
      </c>
      <c r="B139" s="4" t="s">
        <v>197</v>
      </c>
      <c r="C139" s="2" t="s">
        <v>210</v>
      </c>
      <c r="D139" s="3" t="s">
        <v>128</v>
      </c>
      <c r="E139" s="3" t="s">
        <v>198</v>
      </c>
      <c r="F139" s="3" t="s">
        <v>33</v>
      </c>
      <c r="G139" s="3" t="s">
        <v>161</v>
      </c>
      <c r="H139" s="3" t="s">
        <v>21</v>
      </c>
      <c r="I139" s="9">
        <v>15762900</v>
      </c>
      <c r="J139" s="41" t="s">
        <v>237</v>
      </c>
    </row>
    <row r="140" spans="1:10" ht="22.5">
      <c r="A140" s="29">
        <v>29</v>
      </c>
      <c r="B140" s="4" t="s">
        <v>200</v>
      </c>
      <c r="C140" s="2" t="s">
        <v>40</v>
      </c>
      <c r="D140" s="3" t="s">
        <v>128</v>
      </c>
      <c r="E140" s="3"/>
      <c r="F140" s="3" t="s">
        <v>33</v>
      </c>
      <c r="G140" s="3" t="s">
        <v>48</v>
      </c>
      <c r="H140" s="3" t="s">
        <v>21</v>
      </c>
      <c r="I140" s="9">
        <v>150000000</v>
      </c>
      <c r="J140" s="41" t="s">
        <v>236</v>
      </c>
    </row>
    <row r="141" spans="1:10" ht="22.5">
      <c r="A141" s="29">
        <v>30</v>
      </c>
      <c r="B141" s="4" t="s">
        <v>199</v>
      </c>
      <c r="C141" s="2" t="s">
        <v>40</v>
      </c>
      <c r="D141" s="3" t="s">
        <v>128</v>
      </c>
      <c r="E141" s="3"/>
      <c r="F141" s="3" t="s">
        <v>33</v>
      </c>
      <c r="G141" s="3" t="s">
        <v>48</v>
      </c>
      <c r="H141" s="3" t="s">
        <v>21</v>
      </c>
      <c r="I141" s="9">
        <v>143560000</v>
      </c>
      <c r="J141" s="41" t="s">
        <v>236</v>
      </c>
    </row>
    <row r="142" spans="1:10" ht="27" customHeight="1">
      <c r="A142" s="29">
        <v>31</v>
      </c>
      <c r="B142" s="4" t="s">
        <v>244</v>
      </c>
      <c r="C142" s="2" t="s">
        <v>53</v>
      </c>
      <c r="D142" s="3" t="s">
        <v>128</v>
      </c>
      <c r="E142" s="3" t="s">
        <v>83</v>
      </c>
      <c r="F142" s="3" t="s">
        <v>33</v>
      </c>
      <c r="G142" s="3" t="s">
        <v>247</v>
      </c>
      <c r="H142" s="3" t="s">
        <v>21</v>
      </c>
      <c r="I142" s="9">
        <v>77768000</v>
      </c>
      <c r="J142" s="41" t="s">
        <v>236</v>
      </c>
    </row>
    <row r="143" spans="1:10" ht="33.75">
      <c r="A143" s="35">
        <v>32</v>
      </c>
      <c r="B143" s="4" t="s">
        <v>245</v>
      </c>
      <c r="C143" s="2" t="s">
        <v>53</v>
      </c>
      <c r="D143" s="3" t="s">
        <v>128</v>
      </c>
      <c r="E143" s="3" t="s">
        <v>103</v>
      </c>
      <c r="F143" s="28">
        <v>41830</v>
      </c>
      <c r="G143" s="3" t="s">
        <v>247</v>
      </c>
      <c r="H143" s="3" t="s">
        <v>21</v>
      </c>
      <c r="I143" s="9">
        <v>77146000</v>
      </c>
      <c r="J143" s="41" t="s">
        <v>236</v>
      </c>
    </row>
    <row r="144" spans="1:10" ht="12.75">
      <c r="A144" s="36"/>
      <c r="B144" s="31" t="s">
        <v>56</v>
      </c>
      <c r="C144" s="32"/>
      <c r="D144" s="33"/>
      <c r="E144" s="33"/>
      <c r="F144" s="33"/>
      <c r="G144" s="33"/>
      <c r="H144" s="33"/>
      <c r="I144" s="13">
        <f>SUM(I108:I143)</f>
        <v>610063022</v>
      </c>
      <c r="J144" s="36"/>
    </row>
    <row r="145" spans="1:10" ht="12.75">
      <c r="A145" s="47" t="s">
        <v>57</v>
      </c>
      <c r="B145" s="47"/>
      <c r="C145" s="47"/>
      <c r="D145" s="47"/>
      <c r="E145" s="47"/>
      <c r="F145" s="47"/>
      <c r="G145" s="47"/>
      <c r="H145" s="47"/>
      <c r="I145" s="47"/>
      <c r="J145" s="47"/>
    </row>
    <row r="146" spans="1:12" ht="22.5">
      <c r="A146" s="29">
        <v>33</v>
      </c>
      <c r="B146" s="4" t="s">
        <v>58</v>
      </c>
      <c r="C146" s="3" t="s">
        <v>59</v>
      </c>
      <c r="D146" s="3" t="s">
        <v>149</v>
      </c>
      <c r="E146" s="3" t="s">
        <v>20</v>
      </c>
      <c r="F146" s="28"/>
      <c r="G146" s="3" t="s">
        <v>34</v>
      </c>
      <c r="H146" s="3" t="s">
        <v>21</v>
      </c>
      <c r="I146" s="9">
        <v>393100</v>
      </c>
      <c r="J146" s="29"/>
      <c r="K146" s="5">
        <f>I147+I148+I149+I150+I151+I122</f>
        <v>4403000</v>
      </c>
      <c r="L146" s="1">
        <v>142</v>
      </c>
    </row>
    <row r="147" spans="1:12" ht="22.5">
      <c r="A147" s="29">
        <v>34</v>
      </c>
      <c r="B147" s="4" t="s">
        <v>60</v>
      </c>
      <c r="C147" s="3" t="s">
        <v>61</v>
      </c>
      <c r="D147" s="3" t="s">
        <v>62</v>
      </c>
      <c r="E147" s="3" t="s">
        <v>65</v>
      </c>
      <c r="F147" s="28"/>
      <c r="G147" s="3" t="s">
        <v>241</v>
      </c>
      <c r="H147" s="3" t="s">
        <v>21</v>
      </c>
      <c r="I147" s="9">
        <v>842000</v>
      </c>
      <c r="J147" s="29"/>
      <c r="K147" s="5">
        <f>I109</f>
        <v>19371000</v>
      </c>
      <c r="L147" s="1">
        <v>143</v>
      </c>
    </row>
    <row r="148" spans="1:12" ht="22.5">
      <c r="A148" s="29">
        <v>35</v>
      </c>
      <c r="B148" s="4" t="s">
        <v>63</v>
      </c>
      <c r="C148" s="3" t="s">
        <v>61</v>
      </c>
      <c r="D148" s="3" t="s">
        <v>64</v>
      </c>
      <c r="E148" s="3" t="s">
        <v>65</v>
      </c>
      <c r="F148" s="28"/>
      <c r="G148" s="3" t="s">
        <v>241</v>
      </c>
      <c r="H148" s="3" t="s">
        <v>21</v>
      </c>
      <c r="I148" s="9">
        <v>2180000</v>
      </c>
      <c r="J148" s="29"/>
      <c r="K148" s="5">
        <f>I108+I114+I146</f>
        <v>1411000</v>
      </c>
      <c r="L148" s="1">
        <v>139</v>
      </c>
    </row>
    <row r="149" spans="1:12" ht="22.5">
      <c r="A149" s="29">
        <v>36</v>
      </c>
      <c r="B149" s="4" t="s">
        <v>66</v>
      </c>
      <c r="C149" s="3" t="s">
        <v>61</v>
      </c>
      <c r="D149" s="3" t="s">
        <v>67</v>
      </c>
      <c r="E149" s="3" t="s">
        <v>20</v>
      </c>
      <c r="F149" s="28"/>
      <c r="G149" s="3" t="s">
        <v>241</v>
      </c>
      <c r="H149" s="3" t="s">
        <v>21</v>
      </c>
      <c r="I149" s="9">
        <v>158000</v>
      </c>
      <c r="J149" s="29"/>
      <c r="K149" s="5">
        <f>I111+I112+I113+I115+I116+I119+I120+I121+I123+I124+I125+I152+I153</f>
        <v>6105322</v>
      </c>
      <c r="L149" s="1">
        <v>149</v>
      </c>
    </row>
    <row r="150" spans="1:10" ht="45">
      <c r="A150" s="29">
        <v>37</v>
      </c>
      <c r="B150" s="4" t="s">
        <v>70</v>
      </c>
      <c r="C150" s="3" t="s">
        <v>61</v>
      </c>
      <c r="D150" s="3" t="s">
        <v>152</v>
      </c>
      <c r="E150" s="3" t="s">
        <v>65</v>
      </c>
      <c r="F150" s="28"/>
      <c r="G150" s="3" t="s">
        <v>241</v>
      </c>
      <c r="H150" s="3" t="s">
        <v>21</v>
      </c>
      <c r="I150" s="9">
        <v>73000</v>
      </c>
      <c r="J150" s="29"/>
    </row>
    <row r="151" spans="1:10" ht="22.5">
      <c r="A151" s="29">
        <v>38</v>
      </c>
      <c r="B151" s="4" t="s">
        <v>71</v>
      </c>
      <c r="C151" s="3" t="s">
        <v>61</v>
      </c>
      <c r="D151" s="3" t="s">
        <v>72</v>
      </c>
      <c r="E151" s="3" t="s">
        <v>65</v>
      </c>
      <c r="F151" s="28"/>
      <c r="G151" s="3" t="s">
        <v>241</v>
      </c>
      <c r="H151" s="3" t="s">
        <v>21</v>
      </c>
      <c r="I151" s="9">
        <v>1051000</v>
      </c>
      <c r="J151" s="29"/>
    </row>
    <row r="152" spans="1:10" ht="22.5">
      <c r="A152" s="29">
        <v>39</v>
      </c>
      <c r="B152" s="4" t="s">
        <v>73</v>
      </c>
      <c r="C152" s="3" t="s">
        <v>74</v>
      </c>
      <c r="D152" s="3" t="s">
        <v>75</v>
      </c>
      <c r="E152" s="3" t="s">
        <v>20</v>
      </c>
      <c r="F152" s="28"/>
      <c r="G152" s="3" t="s">
        <v>241</v>
      </c>
      <c r="H152" s="3" t="s">
        <v>21</v>
      </c>
      <c r="I152" s="9">
        <v>1014000</v>
      </c>
      <c r="J152" s="29"/>
    </row>
    <row r="153" spans="1:10" ht="22.5">
      <c r="A153" s="29">
        <v>40</v>
      </c>
      <c r="B153" s="4" t="s">
        <v>76</v>
      </c>
      <c r="C153" s="3" t="s">
        <v>77</v>
      </c>
      <c r="D153" s="3" t="s">
        <v>78</v>
      </c>
      <c r="E153" s="3" t="s">
        <v>20</v>
      </c>
      <c r="F153" s="28"/>
      <c r="G153" s="3" t="s">
        <v>241</v>
      </c>
      <c r="H153" s="3" t="s">
        <v>21</v>
      </c>
      <c r="I153" s="9">
        <v>615000</v>
      </c>
      <c r="J153" s="29"/>
    </row>
    <row r="154" spans="1:10" ht="22.5">
      <c r="A154" s="29">
        <v>41</v>
      </c>
      <c r="B154" s="4" t="s">
        <v>215</v>
      </c>
      <c r="C154" s="3" t="s">
        <v>81</v>
      </c>
      <c r="D154" s="3" t="s">
        <v>128</v>
      </c>
      <c r="E154" s="3" t="s">
        <v>20</v>
      </c>
      <c r="F154" s="3" t="s">
        <v>33</v>
      </c>
      <c r="G154" s="3" t="s">
        <v>247</v>
      </c>
      <c r="H154" s="3" t="s">
        <v>21</v>
      </c>
      <c r="I154" s="9">
        <f>I155+SUM(I158:I170)</f>
        <v>2793541000</v>
      </c>
      <c r="J154" s="29">
        <v>30</v>
      </c>
    </row>
    <row r="155" spans="1:10" ht="36.75" customHeight="1">
      <c r="A155" s="29" t="s">
        <v>216</v>
      </c>
      <c r="B155" s="4" t="s">
        <v>234</v>
      </c>
      <c r="C155" s="3" t="s">
        <v>81</v>
      </c>
      <c r="D155" s="3" t="s">
        <v>128</v>
      </c>
      <c r="E155" s="3" t="s">
        <v>20</v>
      </c>
      <c r="F155" s="3" t="s">
        <v>33</v>
      </c>
      <c r="G155" s="3" t="s">
        <v>247</v>
      </c>
      <c r="H155" s="3" t="s">
        <v>21</v>
      </c>
      <c r="I155" s="9">
        <f>SUM(I156:I157)</f>
        <v>185534000</v>
      </c>
      <c r="J155" s="29">
        <v>30</v>
      </c>
    </row>
    <row r="156" spans="1:10" ht="25.5" customHeight="1">
      <c r="A156" s="29"/>
      <c r="B156" s="4" t="s">
        <v>82</v>
      </c>
      <c r="C156" s="3" t="s">
        <v>81</v>
      </c>
      <c r="D156" s="3" t="s">
        <v>128</v>
      </c>
      <c r="E156" s="3" t="s">
        <v>83</v>
      </c>
      <c r="F156" s="3" t="s">
        <v>33</v>
      </c>
      <c r="G156" s="3" t="s">
        <v>247</v>
      </c>
      <c r="H156" s="3" t="s">
        <v>21</v>
      </c>
      <c r="I156" s="9">
        <v>85991000</v>
      </c>
      <c r="J156" s="29">
        <v>30</v>
      </c>
    </row>
    <row r="157" spans="1:10" ht="26.25" customHeight="1">
      <c r="A157" s="29"/>
      <c r="B157" s="4" t="s">
        <v>144</v>
      </c>
      <c r="C157" s="3" t="s">
        <v>81</v>
      </c>
      <c r="D157" s="3" t="s">
        <v>128</v>
      </c>
      <c r="E157" s="3" t="s">
        <v>83</v>
      </c>
      <c r="F157" s="3" t="s">
        <v>33</v>
      </c>
      <c r="G157" s="3" t="s">
        <v>247</v>
      </c>
      <c r="H157" s="3" t="s">
        <v>21</v>
      </c>
      <c r="I157" s="9">
        <v>99543000</v>
      </c>
      <c r="J157" s="29">
        <v>30</v>
      </c>
    </row>
    <row r="158" spans="1:10" ht="22.5">
      <c r="A158" s="29" t="s">
        <v>220</v>
      </c>
      <c r="B158" s="4" t="s">
        <v>84</v>
      </c>
      <c r="C158" s="3" t="s">
        <v>81</v>
      </c>
      <c r="D158" s="3" t="s">
        <v>128</v>
      </c>
      <c r="E158" s="3" t="s">
        <v>83</v>
      </c>
      <c r="F158" s="3" t="s">
        <v>33</v>
      </c>
      <c r="G158" s="3" t="s">
        <v>247</v>
      </c>
      <c r="H158" s="3" t="s">
        <v>21</v>
      </c>
      <c r="I158" s="9">
        <v>360699000</v>
      </c>
      <c r="J158" s="29">
        <v>30</v>
      </c>
    </row>
    <row r="159" spans="1:10" ht="22.5">
      <c r="A159" s="29" t="s">
        <v>221</v>
      </c>
      <c r="B159" s="4" t="s">
        <v>85</v>
      </c>
      <c r="C159" s="3" t="s">
        <v>81</v>
      </c>
      <c r="D159" s="3" t="s">
        <v>128</v>
      </c>
      <c r="E159" s="3" t="s">
        <v>83</v>
      </c>
      <c r="F159" s="3" t="s">
        <v>33</v>
      </c>
      <c r="G159" s="3" t="s">
        <v>247</v>
      </c>
      <c r="H159" s="3" t="s">
        <v>21</v>
      </c>
      <c r="I159" s="9">
        <v>76867000</v>
      </c>
      <c r="J159" s="29">
        <v>30</v>
      </c>
    </row>
    <row r="160" spans="1:10" ht="33.75">
      <c r="A160" s="29" t="s">
        <v>222</v>
      </c>
      <c r="B160" s="4" t="s">
        <v>86</v>
      </c>
      <c r="C160" s="3" t="s">
        <v>81</v>
      </c>
      <c r="D160" s="3" t="s">
        <v>128</v>
      </c>
      <c r="E160" s="3" t="s">
        <v>83</v>
      </c>
      <c r="F160" s="3" t="s">
        <v>33</v>
      </c>
      <c r="G160" s="3" t="s">
        <v>247</v>
      </c>
      <c r="H160" s="3" t="s">
        <v>21</v>
      </c>
      <c r="I160" s="9">
        <v>7121000</v>
      </c>
      <c r="J160" s="29">
        <v>30</v>
      </c>
    </row>
    <row r="161" spans="1:10" ht="45">
      <c r="A161" s="29" t="s">
        <v>224</v>
      </c>
      <c r="B161" s="4" t="s">
        <v>145</v>
      </c>
      <c r="C161" s="3" t="s">
        <v>81</v>
      </c>
      <c r="D161" s="3" t="s">
        <v>128</v>
      </c>
      <c r="E161" s="3" t="s">
        <v>87</v>
      </c>
      <c r="F161" s="3" t="s">
        <v>33</v>
      </c>
      <c r="G161" s="3" t="s">
        <v>247</v>
      </c>
      <c r="H161" s="3" t="s">
        <v>21</v>
      </c>
      <c r="I161" s="9">
        <v>38953000</v>
      </c>
      <c r="J161" s="29">
        <v>30</v>
      </c>
    </row>
    <row r="162" spans="1:10" ht="22.5">
      <c r="A162" s="29" t="s">
        <v>225</v>
      </c>
      <c r="B162" s="4" t="s">
        <v>88</v>
      </c>
      <c r="C162" s="3" t="s">
        <v>81</v>
      </c>
      <c r="D162" s="3" t="s">
        <v>128</v>
      </c>
      <c r="E162" s="3" t="s">
        <v>89</v>
      </c>
      <c r="F162" s="3" t="s">
        <v>33</v>
      </c>
      <c r="G162" s="3" t="s">
        <v>247</v>
      </c>
      <c r="H162" s="3" t="s">
        <v>21</v>
      </c>
      <c r="I162" s="9">
        <v>56040000</v>
      </c>
      <c r="J162" s="29">
        <v>30</v>
      </c>
    </row>
    <row r="163" spans="1:10" ht="22.5">
      <c r="A163" s="29" t="s">
        <v>226</v>
      </c>
      <c r="B163" s="4" t="s">
        <v>90</v>
      </c>
      <c r="C163" s="3" t="s">
        <v>81</v>
      </c>
      <c r="D163" s="3" t="s">
        <v>128</v>
      </c>
      <c r="E163" s="3" t="s">
        <v>91</v>
      </c>
      <c r="F163" s="3" t="s">
        <v>33</v>
      </c>
      <c r="G163" s="3" t="s">
        <v>247</v>
      </c>
      <c r="H163" s="3" t="s">
        <v>21</v>
      </c>
      <c r="I163" s="9">
        <v>34928000</v>
      </c>
      <c r="J163" s="29">
        <v>30</v>
      </c>
    </row>
    <row r="164" spans="1:10" ht="22.5">
      <c r="A164" s="29" t="s">
        <v>227</v>
      </c>
      <c r="B164" s="4" t="s">
        <v>92</v>
      </c>
      <c r="C164" s="3" t="s">
        <v>81</v>
      </c>
      <c r="D164" s="3" t="s">
        <v>128</v>
      </c>
      <c r="E164" s="3" t="s">
        <v>83</v>
      </c>
      <c r="F164" s="3" t="s">
        <v>33</v>
      </c>
      <c r="G164" s="3" t="s">
        <v>247</v>
      </c>
      <c r="H164" s="3" t="s">
        <v>21</v>
      </c>
      <c r="I164" s="9">
        <v>395618000</v>
      </c>
      <c r="J164" s="29">
        <v>30</v>
      </c>
    </row>
    <row r="165" spans="1:10" ht="22.5">
      <c r="A165" s="29" t="s">
        <v>228</v>
      </c>
      <c r="B165" s="4" t="s">
        <v>93</v>
      </c>
      <c r="C165" s="3" t="s">
        <v>81</v>
      </c>
      <c r="D165" s="3" t="s">
        <v>128</v>
      </c>
      <c r="E165" s="3" t="s">
        <v>94</v>
      </c>
      <c r="F165" s="3" t="s">
        <v>33</v>
      </c>
      <c r="G165" s="3" t="s">
        <v>247</v>
      </c>
      <c r="H165" s="3" t="s">
        <v>21</v>
      </c>
      <c r="I165" s="9">
        <v>372476000</v>
      </c>
      <c r="J165" s="29">
        <v>30</v>
      </c>
    </row>
    <row r="166" spans="1:10" ht="24.75" customHeight="1">
      <c r="A166" s="29" t="s">
        <v>229</v>
      </c>
      <c r="B166" s="4" t="s">
        <v>95</v>
      </c>
      <c r="C166" s="3" t="s">
        <v>81</v>
      </c>
      <c r="D166" s="3" t="s">
        <v>128</v>
      </c>
      <c r="E166" s="3" t="s">
        <v>83</v>
      </c>
      <c r="F166" s="3" t="s">
        <v>33</v>
      </c>
      <c r="G166" s="3" t="s">
        <v>247</v>
      </c>
      <c r="H166" s="3" t="s">
        <v>21</v>
      </c>
      <c r="I166" s="9">
        <v>276830000</v>
      </c>
      <c r="J166" s="29">
        <v>30</v>
      </c>
    </row>
    <row r="167" spans="1:10" ht="26.25" customHeight="1">
      <c r="A167" s="29" t="s">
        <v>230</v>
      </c>
      <c r="B167" s="4" t="s">
        <v>96</v>
      </c>
      <c r="C167" s="3" t="s">
        <v>81</v>
      </c>
      <c r="D167" s="3" t="s">
        <v>128</v>
      </c>
      <c r="E167" s="3" t="s">
        <v>83</v>
      </c>
      <c r="F167" s="3" t="s">
        <v>33</v>
      </c>
      <c r="G167" s="3" t="s">
        <v>247</v>
      </c>
      <c r="H167" s="3" t="s">
        <v>21</v>
      </c>
      <c r="I167" s="9">
        <v>465616000</v>
      </c>
      <c r="J167" s="29">
        <v>30</v>
      </c>
    </row>
    <row r="168" spans="1:10" ht="51" customHeight="1">
      <c r="A168" s="29" t="s">
        <v>231</v>
      </c>
      <c r="B168" s="4" t="s">
        <v>97</v>
      </c>
      <c r="C168" s="3" t="s">
        <v>81</v>
      </c>
      <c r="D168" s="3" t="s">
        <v>128</v>
      </c>
      <c r="E168" s="3" t="s">
        <v>23</v>
      </c>
      <c r="F168" s="3" t="s">
        <v>33</v>
      </c>
      <c r="G168" s="3" t="s">
        <v>247</v>
      </c>
      <c r="H168" s="3" t="s">
        <v>21</v>
      </c>
      <c r="I168" s="9">
        <v>133600000</v>
      </c>
      <c r="J168" s="29">
        <v>30</v>
      </c>
    </row>
    <row r="169" spans="1:10" ht="37.5" customHeight="1">
      <c r="A169" s="29" t="s">
        <v>232</v>
      </c>
      <c r="B169" s="4" t="s">
        <v>98</v>
      </c>
      <c r="C169" s="3" t="s">
        <v>81</v>
      </c>
      <c r="D169" s="3" t="s">
        <v>128</v>
      </c>
      <c r="E169" s="3" t="s">
        <v>89</v>
      </c>
      <c r="F169" s="3" t="s">
        <v>33</v>
      </c>
      <c r="G169" s="3" t="s">
        <v>247</v>
      </c>
      <c r="H169" s="3" t="s">
        <v>21</v>
      </c>
      <c r="I169" s="9">
        <v>119117000</v>
      </c>
      <c r="J169" s="29">
        <v>30</v>
      </c>
    </row>
    <row r="170" spans="1:10" ht="22.5">
      <c r="A170" s="29" t="s">
        <v>233</v>
      </c>
      <c r="B170" s="4" t="s">
        <v>99</v>
      </c>
      <c r="C170" s="3" t="s">
        <v>81</v>
      </c>
      <c r="D170" s="3" t="s">
        <v>128</v>
      </c>
      <c r="E170" s="3" t="s">
        <v>100</v>
      </c>
      <c r="F170" s="3" t="s">
        <v>33</v>
      </c>
      <c r="G170" s="3" t="s">
        <v>247</v>
      </c>
      <c r="H170" s="3" t="s">
        <v>21</v>
      </c>
      <c r="I170" s="9">
        <v>270142000</v>
      </c>
      <c r="J170" s="29">
        <v>30</v>
      </c>
    </row>
    <row r="171" spans="1:10" ht="22.5">
      <c r="A171" s="29">
        <v>42</v>
      </c>
      <c r="B171" s="4" t="s">
        <v>125</v>
      </c>
      <c r="C171" s="3" t="s">
        <v>81</v>
      </c>
      <c r="D171" s="3" t="s">
        <v>128</v>
      </c>
      <c r="E171" s="3" t="s">
        <v>83</v>
      </c>
      <c r="F171" s="3" t="s">
        <v>33</v>
      </c>
      <c r="G171" s="3" t="s">
        <v>247</v>
      </c>
      <c r="H171" s="3" t="s">
        <v>21</v>
      </c>
      <c r="I171" s="9">
        <v>81872000</v>
      </c>
      <c r="J171" s="29">
        <v>30</v>
      </c>
    </row>
    <row r="172" spans="1:10" ht="30" customHeight="1">
      <c r="A172" s="29">
        <v>43</v>
      </c>
      <c r="B172" s="4" t="s">
        <v>218</v>
      </c>
      <c r="C172" s="3" t="s">
        <v>81</v>
      </c>
      <c r="D172" s="3" t="s">
        <v>128</v>
      </c>
      <c r="E172" s="3" t="s">
        <v>20</v>
      </c>
      <c r="F172" s="3" t="s">
        <v>33</v>
      </c>
      <c r="G172" s="3" t="s">
        <v>247</v>
      </c>
      <c r="H172" s="3" t="s">
        <v>21</v>
      </c>
      <c r="I172" s="9">
        <f>I173+I174+I180+I181+I182+I187+I188+I189</f>
        <v>2430505000</v>
      </c>
      <c r="J172" s="29">
        <v>30</v>
      </c>
    </row>
    <row r="173" spans="1:10" ht="33.75" customHeight="1">
      <c r="A173" s="29" t="s">
        <v>216</v>
      </c>
      <c r="B173" s="4" t="s">
        <v>102</v>
      </c>
      <c r="C173" s="3" t="s">
        <v>81</v>
      </c>
      <c r="D173" s="3" t="s">
        <v>128</v>
      </c>
      <c r="E173" s="3" t="s">
        <v>103</v>
      </c>
      <c r="F173" s="28">
        <v>400</v>
      </c>
      <c r="G173" s="3" t="s">
        <v>247</v>
      </c>
      <c r="H173" s="3" t="s">
        <v>21</v>
      </c>
      <c r="I173" s="9">
        <v>153977000</v>
      </c>
      <c r="J173" s="29">
        <v>30</v>
      </c>
    </row>
    <row r="174" spans="1:10" ht="22.5">
      <c r="A174" s="29" t="s">
        <v>220</v>
      </c>
      <c r="B174" s="4" t="s">
        <v>219</v>
      </c>
      <c r="C174" s="3" t="s">
        <v>81</v>
      </c>
      <c r="D174" s="3" t="s">
        <v>128</v>
      </c>
      <c r="E174" s="3" t="s">
        <v>20</v>
      </c>
      <c r="F174" s="28"/>
      <c r="G174" s="3" t="s">
        <v>247</v>
      </c>
      <c r="H174" s="3" t="s">
        <v>21</v>
      </c>
      <c r="I174" s="9">
        <f>SUM(I175:I179)</f>
        <v>341245000</v>
      </c>
      <c r="J174" s="29">
        <v>30</v>
      </c>
    </row>
    <row r="175" spans="1:10" ht="29.25" customHeight="1">
      <c r="A175" s="29"/>
      <c r="B175" s="4" t="s">
        <v>104</v>
      </c>
      <c r="C175" s="3" t="s">
        <v>81</v>
      </c>
      <c r="D175" s="3" t="s">
        <v>128</v>
      </c>
      <c r="E175" s="3" t="s">
        <v>105</v>
      </c>
      <c r="F175" s="28">
        <v>1000</v>
      </c>
      <c r="G175" s="3" t="s">
        <v>247</v>
      </c>
      <c r="H175" s="3" t="s">
        <v>21</v>
      </c>
      <c r="I175" s="9">
        <v>32634000</v>
      </c>
      <c r="J175" s="29">
        <v>30</v>
      </c>
    </row>
    <row r="176" spans="1:10" ht="31.5" customHeight="1">
      <c r="A176" s="29"/>
      <c r="B176" s="4" t="s">
        <v>106</v>
      </c>
      <c r="C176" s="3" t="s">
        <v>81</v>
      </c>
      <c r="D176" s="3" t="s">
        <v>128</v>
      </c>
      <c r="E176" s="3" t="s">
        <v>107</v>
      </c>
      <c r="F176" s="28">
        <v>13</v>
      </c>
      <c r="G176" s="3" t="s">
        <v>247</v>
      </c>
      <c r="H176" s="3" t="s">
        <v>21</v>
      </c>
      <c r="I176" s="9">
        <v>5827000</v>
      </c>
      <c r="J176" s="29">
        <v>30</v>
      </c>
    </row>
    <row r="177" spans="1:10" ht="22.5">
      <c r="A177" s="29"/>
      <c r="B177" s="4" t="s">
        <v>108</v>
      </c>
      <c r="C177" s="3" t="s">
        <v>81</v>
      </c>
      <c r="D177" s="3" t="s">
        <v>128</v>
      </c>
      <c r="E177" s="3" t="s">
        <v>109</v>
      </c>
      <c r="F177" s="28">
        <v>725</v>
      </c>
      <c r="G177" s="3" t="s">
        <v>247</v>
      </c>
      <c r="H177" s="3" t="s">
        <v>21</v>
      </c>
      <c r="I177" s="9">
        <v>82809000</v>
      </c>
      <c r="J177" s="29">
        <v>30</v>
      </c>
    </row>
    <row r="178" spans="1:10" ht="22.5">
      <c r="A178" s="29"/>
      <c r="B178" s="4" t="s">
        <v>110</v>
      </c>
      <c r="C178" s="3" t="s">
        <v>81</v>
      </c>
      <c r="D178" s="3" t="s">
        <v>128</v>
      </c>
      <c r="E178" s="3" t="s">
        <v>111</v>
      </c>
      <c r="F178" s="28">
        <v>6</v>
      </c>
      <c r="G178" s="3" t="s">
        <v>247</v>
      </c>
      <c r="H178" s="3" t="s">
        <v>21</v>
      </c>
      <c r="I178" s="9">
        <v>6477000</v>
      </c>
      <c r="J178" s="29">
        <v>30</v>
      </c>
    </row>
    <row r="179" spans="1:10" ht="22.5">
      <c r="A179" s="29"/>
      <c r="B179" s="4" t="s">
        <v>112</v>
      </c>
      <c r="C179" s="3" t="s">
        <v>81</v>
      </c>
      <c r="D179" s="3" t="s">
        <v>128</v>
      </c>
      <c r="E179" s="3" t="s">
        <v>113</v>
      </c>
      <c r="F179" s="28">
        <v>1696</v>
      </c>
      <c r="G179" s="3" t="s">
        <v>247</v>
      </c>
      <c r="H179" s="3" t="s">
        <v>21</v>
      </c>
      <c r="I179" s="9">
        <v>213498000</v>
      </c>
      <c r="J179" s="29">
        <v>30</v>
      </c>
    </row>
    <row r="180" spans="1:10" ht="33.75">
      <c r="A180" s="29" t="s">
        <v>221</v>
      </c>
      <c r="B180" s="4" t="s">
        <v>114</v>
      </c>
      <c r="C180" s="3" t="s">
        <v>81</v>
      </c>
      <c r="D180" s="3" t="s">
        <v>128</v>
      </c>
      <c r="E180" s="3" t="s">
        <v>115</v>
      </c>
      <c r="F180" s="3" t="s">
        <v>150</v>
      </c>
      <c r="G180" s="3" t="s">
        <v>247</v>
      </c>
      <c r="H180" s="3" t="s">
        <v>21</v>
      </c>
      <c r="I180" s="9">
        <v>100318000</v>
      </c>
      <c r="J180" s="29">
        <v>30</v>
      </c>
    </row>
    <row r="181" spans="1:10" ht="22.5">
      <c r="A181" s="29" t="s">
        <v>222</v>
      </c>
      <c r="B181" s="4" t="s">
        <v>116</v>
      </c>
      <c r="C181" s="3" t="s">
        <v>81</v>
      </c>
      <c r="D181" s="3" t="s">
        <v>128</v>
      </c>
      <c r="E181" s="3" t="s">
        <v>20</v>
      </c>
      <c r="F181" s="28"/>
      <c r="G181" s="3" t="s">
        <v>247</v>
      </c>
      <c r="H181" s="3" t="s">
        <v>21</v>
      </c>
      <c r="I181" s="9">
        <v>1403678000</v>
      </c>
      <c r="J181" s="29">
        <v>30</v>
      </c>
    </row>
    <row r="182" spans="1:10" ht="22.5">
      <c r="A182" s="29" t="s">
        <v>223</v>
      </c>
      <c r="B182" s="4" t="s">
        <v>117</v>
      </c>
      <c r="C182" s="3" t="s">
        <v>81</v>
      </c>
      <c r="D182" s="3" t="s">
        <v>128</v>
      </c>
      <c r="E182" s="3" t="s">
        <v>20</v>
      </c>
      <c r="F182" s="28"/>
      <c r="G182" s="3" t="s">
        <v>247</v>
      </c>
      <c r="H182" s="3" t="s">
        <v>21</v>
      </c>
      <c r="I182" s="9">
        <f>SUM(I183:I185)</f>
        <v>376611000</v>
      </c>
      <c r="J182" s="29">
        <v>30</v>
      </c>
    </row>
    <row r="183" spans="1:10" ht="40.5" customHeight="1">
      <c r="A183" s="29"/>
      <c r="B183" s="4" t="s">
        <v>118</v>
      </c>
      <c r="C183" s="3" t="s">
        <v>81</v>
      </c>
      <c r="D183" s="3" t="s">
        <v>128</v>
      </c>
      <c r="E183" s="3" t="s">
        <v>113</v>
      </c>
      <c r="F183" s="28">
        <v>32</v>
      </c>
      <c r="G183" s="3" t="s">
        <v>247</v>
      </c>
      <c r="H183" s="3" t="s">
        <v>21</v>
      </c>
      <c r="I183" s="9">
        <v>47916000</v>
      </c>
      <c r="J183" s="29">
        <v>30</v>
      </c>
    </row>
    <row r="184" spans="1:10" ht="32.25" customHeight="1">
      <c r="A184" s="29"/>
      <c r="B184" s="4" t="s">
        <v>119</v>
      </c>
      <c r="C184" s="3" t="s">
        <v>81</v>
      </c>
      <c r="D184" s="3" t="s">
        <v>128</v>
      </c>
      <c r="E184" s="3" t="s">
        <v>113</v>
      </c>
      <c r="F184" s="28">
        <v>726</v>
      </c>
      <c r="G184" s="3" t="s">
        <v>247</v>
      </c>
      <c r="H184" s="3" t="s">
        <v>21</v>
      </c>
      <c r="I184" s="9">
        <v>183893000</v>
      </c>
      <c r="J184" s="29">
        <v>30</v>
      </c>
    </row>
    <row r="185" spans="1:10" ht="22.5">
      <c r="A185" s="29"/>
      <c r="B185" s="4" t="s">
        <v>120</v>
      </c>
      <c r="C185" s="3" t="s">
        <v>81</v>
      </c>
      <c r="D185" s="3" t="s">
        <v>128</v>
      </c>
      <c r="E185" s="3" t="s">
        <v>113</v>
      </c>
      <c r="F185" s="28">
        <v>2000</v>
      </c>
      <c r="G185" s="3" t="s">
        <v>247</v>
      </c>
      <c r="H185" s="3" t="s">
        <v>21</v>
      </c>
      <c r="I185" s="9">
        <v>144802000</v>
      </c>
      <c r="J185" s="29">
        <v>30</v>
      </c>
    </row>
    <row r="186" spans="1:10" ht="32.25" customHeight="1">
      <c r="A186" s="29" t="s">
        <v>224</v>
      </c>
      <c r="B186" s="4" t="s">
        <v>146</v>
      </c>
      <c r="C186" s="3" t="s">
        <v>81</v>
      </c>
      <c r="D186" s="3" t="s">
        <v>128</v>
      </c>
      <c r="E186" s="3" t="s">
        <v>113</v>
      </c>
      <c r="F186" s="28">
        <v>1487</v>
      </c>
      <c r="G186" s="3" t="s">
        <v>247</v>
      </c>
      <c r="H186" s="3" t="s">
        <v>21</v>
      </c>
      <c r="I186" s="9">
        <v>360260000</v>
      </c>
      <c r="J186" s="29">
        <v>30</v>
      </c>
    </row>
    <row r="187" spans="1:10" ht="71.25" customHeight="1">
      <c r="A187" s="29" t="s">
        <v>225</v>
      </c>
      <c r="B187" s="4" t="s">
        <v>121</v>
      </c>
      <c r="C187" s="3" t="s">
        <v>81</v>
      </c>
      <c r="D187" s="3" t="s">
        <v>128</v>
      </c>
      <c r="E187" s="3" t="s">
        <v>122</v>
      </c>
      <c r="F187" s="28">
        <v>13500</v>
      </c>
      <c r="G187" s="3" t="s">
        <v>247</v>
      </c>
      <c r="H187" s="3" t="s">
        <v>21</v>
      </c>
      <c r="I187" s="9">
        <v>24379000</v>
      </c>
      <c r="J187" s="29">
        <v>30</v>
      </c>
    </row>
    <row r="188" spans="1:10" ht="30.75" customHeight="1">
      <c r="A188" s="29" t="s">
        <v>226</v>
      </c>
      <c r="B188" s="4" t="s">
        <v>147</v>
      </c>
      <c r="C188" s="3" t="s">
        <v>81</v>
      </c>
      <c r="D188" s="3" t="s">
        <v>128</v>
      </c>
      <c r="E188" s="3" t="s">
        <v>111</v>
      </c>
      <c r="F188" s="28">
        <v>6</v>
      </c>
      <c r="G188" s="3" t="s">
        <v>247</v>
      </c>
      <c r="H188" s="3" t="s">
        <v>21</v>
      </c>
      <c r="I188" s="9">
        <v>19010000</v>
      </c>
      <c r="J188" s="29">
        <v>30</v>
      </c>
    </row>
    <row r="189" spans="1:10" ht="27.75" customHeight="1">
      <c r="A189" s="29" t="s">
        <v>227</v>
      </c>
      <c r="B189" s="4" t="s">
        <v>123</v>
      </c>
      <c r="C189" s="3" t="s">
        <v>81</v>
      </c>
      <c r="D189" s="3" t="s">
        <v>128</v>
      </c>
      <c r="E189" s="3" t="s">
        <v>124</v>
      </c>
      <c r="F189" s="28">
        <v>10</v>
      </c>
      <c r="G189" s="3" t="s">
        <v>247</v>
      </c>
      <c r="H189" s="3" t="s">
        <v>21</v>
      </c>
      <c r="I189" s="9">
        <v>11287000</v>
      </c>
      <c r="J189" s="29">
        <v>30</v>
      </c>
    </row>
    <row r="190" spans="1:10" ht="12.75">
      <c r="A190" s="29"/>
      <c r="B190" s="12" t="s">
        <v>56</v>
      </c>
      <c r="C190" s="32"/>
      <c r="D190" s="32"/>
      <c r="E190" s="33"/>
      <c r="F190" s="33"/>
      <c r="G190" s="33"/>
      <c r="H190" s="33"/>
      <c r="I190" s="13">
        <f>I146+I147+I148+I149+I150+I151+I152+I153+I154+I172+I171</f>
        <v>5312244100</v>
      </c>
      <c r="J190" s="29"/>
    </row>
    <row r="191" spans="1:10" ht="12.75">
      <c r="A191" s="29"/>
      <c r="B191" s="10" t="s">
        <v>126</v>
      </c>
      <c r="C191" s="34"/>
      <c r="D191" s="34"/>
      <c r="E191" s="34"/>
      <c r="F191" s="34"/>
      <c r="G191" s="34"/>
      <c r="H191" s="34"/>
      <c r="I191" s="11">
        <f>I144+I190</f>
        <v>5922307122</v>
      </c>
      <c r="J191" s="29"/>
    </row>
    <row r="192" spans="1:10" ht="12.75">
      <c r="A192" s="61" t="s">
        <v>201</v>
      </c>
      <c r="B192" s="62"/>
      <c r="C192" s="62"/>
      <c r="D192" s="62"/>
      <c r="E192" s="62"/>
      <c r="F192" s="62"/>
      <c r="G192" s="62"/>
      <c r="H192" s="62"/>
      <c r="I192" s="62"/>
      <c r="J192" s="63"/>
    </row>
    <row r="193" spans="1:10" ht="12.75">
      <c r="A193" s="58" t="s">
        <v>15</v>
      </c>
      <c r="B193" s="59"/>
      <c r="C193" s="59"/>
      <c r="D193" s="59"/>
      <c r="E193" s="59"/>
      <c r="F193" s="59"/>
      <c r="G193" s="59"/>
      <c r="H193" s="59"/>
      <c r="I193" s="59"/>
      <c r="J193" s="60"/>
    </row>
    <row r="194" spans="1:10" ht="36" customHeight="1">
      <c r="A194" s="35">
        <v>1</v>
      </c>
      <c r="B194" s="4" t="s">
        <v>16</v>
      </c>
      <c r="C194" s="2" t="s">
        <v>17</v>
      </c>
      <c r="D194" s="3" t="s">
        <v>18</v>
      </c>
      <c r="E194" s="3" t="s">
        <v>19</v>
      </c>
      <c r="F194" s="3" t="s">
        <v>33</v>
      </c>
      <c r="G194" s="3" t="s">
        <v>241</v>
      </c>
      <c r="H194" s="3" t="s">
        <v>21</v>
      </c>
      <c r="I194" s="9">
        <v>781900</v>
      </c>
      <c r="J194" s="29"/>
    </row>
    <row r="195" spans="1:10" ht="15" customHeight="1">
      <c r="A195" s="50">
        <v>2</v>
      </c>
      <c r="B195" s="52" t="s">
        <v>25</v>
      </c>
      <c r="C195" s="44" t="s">
        <v>17</v>
      </c>
      <c r="D195" s="46" t="s">
        <v>27</v>
      </c>
      <c r="E195" s="46" t="s">
        <v>28</v>
      </c>
      <c r="F195" s="53">
        <v>5</v>
      </c>
      <c r="G195" s="53" t="s">
        <v>247</v>
      </c>
      <c r="H195" s="53" t="s">
        <v>21</v>
      </c>
      <c r="I195" s="56">
        <f>17271000+2100000</f>
        <v>19371000</v>
      </c>
      <c r="J195" s="50">
        <v>30</v>
      </c>
    </row>
    <row r="196" spans="1:10" ht="12.75">
      <c r="A196" s="51"/>
      <c r="B196" s="52"/>
      <c r="C196" s="45"/>
      <c r="D196" s="46"/>
      <c r="E196" s="46"/>
      <c r="F196" s="54"/>
      <c r="G196" s="54"/>
      <c r="H196" s="54"/>
      <c r="I196" s="57"/>
      <c r="J196" s="51"/>
    </row>
    <row r="197" spans="1:10" ht="36.75" customHeight="1">
      <c r="A197" s="35">
        <v>3</v>
      </c>
      <c r="B197" s="4" t="s">
        <v>29</v>
      </c>
      <c r="C197" s="2" t="s">
        <v>17</v>
      </c>
      <c r="D197" s="3" t="s">
        <v>30</v>
      </c>
      <c r="E197" s="3" t="s">
        <v>31</v>
      </c>
      <c r="F197" s="3">
        <v>4</v>
      </c>
      <c r="G197" s="3" t="s">
        <v>241</v>
      </c>
      <c r="H197" s="3" t="s">
        <v>21</v>
      </c>
      <c r="I197" s="9">
        <v>218000</v>
      </c>
      <c r="J197" s="29"/>
    </row>
    <row r="198" spans="1:10" ht="39.75" customHeight="1">
      <c r="A198" s="29">
        <v>4</v>
      </c>
      <c r="B198" s="4" t="s">
        <v>32</v>
      </c>
      <c r="C198" s="2" t="s">
        <v>17</v>
      </c>
      <c r="D198" s="3" t="s">
        <v>18</v>
      </c>
      <c r="E198" s="3" t="s">
        <v>23</v>
      </c>
      <c r="F198" s="3" t="s">
        <v>33</v>
      </c>
      <c r="G198" s="3" t="s">
        <v>34</v>
      </c>
      <c r="H198" s="3" t="s">
        <v>21</v>
      </c>
      <c r="I198" s="9">
        <v>366000</v>
      </c>
      <c r="J198" s="29"/>
    </row>
    <row r="199" spans="1:10" ht="38.25" customHeight="1">
      <c r="A199" s="29">
        <v>5</v>
      </c>
      <c r="B199" s="4" t="s">
        <v>35</v>
      </c>
      <c r="C199" s="2" t="s">
        <v>17</v>
      </c>
      <c r="D199" s="3" t="s">
        <v>36</v>
      </c>
      <c r="E199" s="3" t="s">
        <v>37</v>
      </c>
      <c r="F199" s="3">
        <v>20</v>
      </c>
      <c r="G199" s="3" t="s">
        <v>241</v>
      </c>
      <c r="H199" s="3" t="s">
        <v>21</v>
      </c>
      <c r="I199" s="9">
        <v>248470</v>
      </c>
      <c r="J199" s="29"/>
    </row>
    <row r="200" spans="1:10" ht="33.75">
      <c r="A200" s="35">
        <v>6</v>
      </c>
      <c r="B200" s="4" t="s">
        <v>22</v>
      </c>
      <c r="C200" s="2" t="s">
        <v>210</v>
      </c>
      <c r="D200" s="3" t="s">
        <v>127</v>
      </c>
      <c r="E200" s="3" t="s">
        <v>23</v>
      </c>
      <c r="F200" s="3">
        <v>30</v>
      </c>
      <c r="G200" s="3" t="s">
        <v>24</v>
      </c>
      <c r="H200" s="3" t="s">
        <v>21</v>
      </c>
      <c r="I200" s="9">
        <v>236000</v>
      </c>
      <c r="J200" s="29"/>
    </row>
    <row r="201" spans="1:10" ht="39" customHeight="1">
      <c r="A201" s="35">
        <v>7</v>
      </c>
      <c r="B201" s="4" t="s">
        <v>129</v>
      </c>
      <c r="C201" s="2" t="s">
        <v>17</v>
      </c>
      <c r="D201" s="3" t="s">
        <v>130</v>
      </c>
      <c r="E201" s="3" t="s">
        <v>20</v>
      </c>
      <c r="F201" s="3"/>
      <c r="G201" s="3" t="s">
        <v>241</v>
      </c>
      <c r="H201" s="3" t="s">
        <v>21</v>
      </c>
      <c r="I201" s="9">
        <v>368000</v>
      </c>
      <c r="J201" s="29"/>
    </row>
    <row r="202" spans="1:10" ht="38.25" customHeight="1">
      <c r="A202" s="29">
        <v>8</v>
      </c>
      <c r="B202" s="4" t="s">
        <v>131</v>
      </c>
      <c r="C202" s="2" t="s">
        <v>17</v>
      </c>
      <c r="D202" s="3" t="s">
        <v>132</v>
      </c>
      <c r="E202" s="3" t="s">
        <v>20</v>
      </c>
      <c r="F202" s="28"/>
      <c r="G202" s="3" t="s">
        <v>241</v>
      </c>
      <c r="H202" s="3" t="s">
        <v>21</v>
      </c>
      <c r="I202" s="9">
        <v>629000</v>
      </c>
      <c r="J202" s="29"/>
    </row>
    <row r="203" spans="1:10" ht="22.5" hidden="1">
      <c r="A203" s="29">
        <v>10</v>
      </c>
      <c r="B203" s="4" t="s">
        <v>39</v>
      </c>
      <c r="C203" s="3" t="s">
        <v>40</v>
      </c>
      <c r="D203" s="3" t="s">
        <v>128</v>
      </c>
      <c r="E203" s="3" t="s">
        <v>20</v>
      </c>
      <c r="F203" s="28"/>
      <c r="G203" s="3" t="s">
        <v>241</v>
      </c>
      <c r="H203" s="3" t="s">
        <v>21</v>
      </c>
      <c r="I203" s="25"/>
      <c r="J203" s="29">
        <v>30</v>
      </c>
    </row>
    <row r="204" spans="1:10" ht="22.5" hidden="1">
      <c r="A204" s="35">
        <v>11</v>
      </c>
      <c r="B204" s="4" t="s">
        <v>42</v>
      </c>
      <c r="C204" s="3" t="s">
        <v>40</v>
      </c>
      <c r="D204" s="3" t="s">
        <v>128</v>
      </c>
      <c r="E204" s="3" t="s">
        <v>20</v>
      </c>
      <c r="F204" s="28"/>
      <c r="G204" s="3" t="s">
        <v>241</v>
      </c>
      <c r="H204" s="3" t="s">
        <v>21</v>
      </c>
      <c r="I204" s="25"/>
      <c r="J204" s="29">
        <v>30</v>
      </c>
    </row>
    <row r="205" spans="1:10" ht="36" customHeight="1">
      <c r="A205" s="29">
        <v>9</v>
      </c>
      <c r="B205" s="4" t="s">
        <v>44</v>
      </c>
      <c r="C205" s="2" t="s">
        <v>17</v>
      </c>
      <c r="D205" s="3" t="s">
        <v>128</v>
      </c>
      <c r="E205" s="3" t="s">
        <v>133</v>
      </c>
      <c r="F205" s="3" t="s">
        <v>33</v>
      </c>
      <c r="G205" s="3" t="s">
        <v>241</v>
      </c>
      <c r="H205" s="3" t="s">
        <v>21</v>
      </c>
      <c r="I205" s="9">
        <v>440000</v>
      </c>
      <c r="J205" s="29"/>
    </row>
    <row r="206" spans="1:10" ht="33.75" customHeight="1">
      <c r="A206" s="29">
        <v>10</v>
      </c>
      <c r="B206" s="4" t="s">
        <v>46</v>
      </c>
      <c r="C206" s="2" t="s">
        <v>17</v>
      </c>
      <c r="D206" s="3" t="s">
        <v>128</v>
      </c>
      <c r="E206" s="3" t="s">
        <v>20</v>
      </c>
      <c r="F206" s="3" t="s">
        <v>33</v>
      </c>
      <c r="G206" s="3" t="s">
        <v>241</v>
      </c>
      <c r="H206" s="3" t="s">
        <v>21</v>
      </c>
      <c r="I206" s="9">
        <v>1323000</v>
      </c>
      <c r="J206" s="29"/>
    </row>
    <row r="207" spans="1:10" ht="34.5" customHeight="1">
      <c r="A207" s="35">
        <v>11</v>
      </c>
      <c r="B207" s="4" t="s">
        <v>47</v>
      </c>
      <c r="C207" s="2" t="s">
        <v>17</v>
      </c>
      <c r="D207" s="3" t="s">
        <v>141</v>
      </c>
      <c r="E207" s="3" t="s">
        <v>142</v>
      </c>
      <c r="F207" s="3">
        <v>5</v>
      </c>
      <c r="G207" s="3" t="s">
        <v>241</v>
      </c>
      <c r="H207" s="3" t="s">
        <v>21</v>
      </c>
      <c r="I207" s="9">
        <v>57000</v>
      </c>
      <c r="J207" s="29"/>
    </row>
    <row r="208" spans="1:10" ht="36" customHeight="1">
      <c r="A208" s="29">
        <v>12</v>
      </c>
      <c r="B208" s="4" t="s">
        <v>68</v>
      </c>
      <c r="C208" s="2" t="s">
        <v>17</v>
      </c>
      <c r="D208" s="3" t="s">
        <v>69</v>
      </c>
      <c r="E208" s="3" t="s">
        <v>65</v>
      </c>
      <c r="F208" s="28"/>
      <c r="G208" s="3" t="s">
        <v>241</v>
      </c>
      <c r="H208" s="3" t="s">
        <v>54</v>
      </c>
      <c r="I208" s="9">
        <v>99000</v>
      </c>
      <c r="J208" s="29"/>
    </row>
    <row r="209" spans="1:10" ht="42.75" customHeight="1">
      <c r="A209" s="29">
        <v>13</v>
      </c>
      <c r="B209" s="4" t="s">
        <v>79</v>
      </c>
      <c r="C209" s="2" t="s">
        <v>17</v>
      </c>
      <c r="D209" s="3" t="s">
        <v>45</v>
      </c>
      <c r="E209" s="3" t="s">
        <v>20</v>
      </c>
      <c r="F209" s="26" t="s">
        <v>38</v>
      </c>
      <c r="G209" s="3" t="s">
        <v>241</v>
      </c>
      <c r="H209" s="3" t="s">
        <v>21</v>
      </c>
      <c r="I209" s="9">
        <v>290000</v>
      </c>
      <c r="J209" s="29"/>
    </row>
    <row r="210" spans="1:10" ht="39.75" customHeight="1">
      <c r="A210" s="29">
        <v>14</v>
      </c>
      <c r="B210" s="4" t="s">
        <v>80</v>
      </c>
      <c r="C210" s="2" t="s">
        <v>17</v>
      </c>
      <c r="D210" s="3" t="s">
        <v>45</v>
      </c>
      <c r="E210" s="3" t="s">
        <v>20</v>
      </c>
      <c r="F210" s="26" t="s">
        <v>38</v>
      </c>
      <c r="G210" s="3" t="s">
        <v>241</v>
      </c>
      <c r="H210" s="3" t="s">
        <v>21</v>
      </c>
      <c r="I210" s="9">
        <v>290000</v>
      </c>
      <c r="J210" s="29"/>
    </row>
    <row r="211" spans="1:10" ht="33.75">
      <c r="A211" s="29">
        <v>15</v>
      </c>
      <c r="B211" s="4" t="s">
        <v>191</v>
      </c>
      <c r="C211" s="2" t="s">
        <v>17</v>
      </c>
      <c r="D211" s="3" t="s">
        <v>128</v>
      </c>
      <c r="E211" s="3" t="s">
        <v>20</v>
      </c>
      <c r="F211" s="3" t="s">
        <v>33</v>
      </c>
      <c r="G211" s="3" t="s">
        <v>241</v>
      </c>
      <c r="H211" s="3" t="s">
        <v>21</v>
      </c>
      <c r="I211" s="9">
        <v>570000</v>
      </c>
      <c r="J211" s="29"/>
    </row>
    <row r="212" spans="1:10" ht="22.5">
      <c r="A212" s="35">
        <v>16</v>
      </c>
      <c r="B212" s="4" t="s">
        <v>134</v>
      </c>
      <c r="C212" s="2" t="s">
        <v>210</v>
      </c>
      <c r="D212" s="3" t="s">
        <v>128</v>
      </c>
      <c r="E212" s="3" t="s">
        <v>207</v>
      </c>
      <c r="F212" s="3" t="s">
        <v>33</v>
      </c>
      <c r="G212" s="3" t="s">
        <v>48</v>
      </c>
      <c r="H212" s="3" t="s">
        <v>21</v>
      </c>
      <c r="I212" s="9">
        <v>2800000</v>
      </c>
      <c r="J212" s="41" t="s">
        <v>237</v>
      </c>
    </row>
    <row r="213" spans="1:10" ht="22.5">
      <c r="A213" s="35">
        <v>17</v>
      </c>
      <c r="B213" s="4" t="s">
        <v>160</v>
      </c>
      <c r="C213" s="2" t="s">
        <v>210</v>
      </c>
      <c r="D213" s="3" t="s">
        <v>128</v>
      </c>
      <c r="E213" s="3" t="s">
        <v>208</v>
      </c>
      <c r="F213" s="3" t="s">
        <v>33</v>
      </c>
      <c r="G213" s="3" t="s">
        <v>48</v>
      </c>
      <c r="H213" s="3" t="s">
        <v>21</v>
      </c>
      <c r="I213" s="9">
        <v>840000</v>
      </c>
      <c r="J213" s="29"/>
    </row>
    <row r="214" spans="1:10" ht="22.5">
      <c r="A214" s="29">
        <v>18</v>
      </c>
      <c r="B214" s="4" t="s">
        <v>49</v>
      </c>
      <c r="C214" s="2" t="s">
        <v>210</v>
      </c>
      <c r="D214" s="3" t="s">
        <v>128</v>
      </c>
      <c r="E214" s="3" t="s">
        <v>135</v>
      </c>
      <c r="F214" s="3" t="s">
        <v>33</v>
      </c>
      <c r="G214" s="3" t="s">
        <v>48</v>
      </c>
      <c r="H214" s="3" t="s">
        <v>21</v>
      </c>
      <c r="I214" s="9">
        <v>88000</v>
      </c>
      <c r="J214" s="41" t="s">
        <v>237</v>
      </c>
    </row>
    <row r="215" spans="1:10" ht="22.5">
      <c r="A215" s="29">
        <v>19</v>
      </c>
      <c r="B215" s="4" t="s">
        <v>163</v>
      </c>
      <c r="C215" s="2" t="s">
        <v>210</v>
      </c>
      <c r="D215" s="3" t="s">
        <v>128</v>
      </c>
      <c r="E215" s="3" t="s">
        <v>190</v>
      </c>
      <c r="F215" s="3" t="s">
        <v>33</v>
      </c>
      <c r="G215" s="3" t="s">
        <v>48</v>
      </c>
      <c r="H215" s="3" t="s">
        <v>21</v>
      </c>
      <c r="I215" s="9">
        <v>97000</v>
      </c>
      <c r="J215" s="29"/>
    </row>
    <row r="216" spans="1:10" ht="22.5">
      <c r="A216" s="29">
        <v>20</v>
      </c>
      <c r="B216" s="4" t="s">
        <v>162</v>
      </c>
      <c r="C216" s="2" t="s">
        <v>210</v>
      </c>
      <c r="D216" s="3" t="s">
        <v>128</v>
      </c>
      <c r="E216" s="3" t="s">
        <v>164</v>
      </c>
      <c r="F216" s="3" t="s">
        <v>33</v>
      </c>
      <c r="G216" s="3" t="s">
        <v>48</v>
      </c>
      <c r="H216" s="3" t="s">
        <v>21</v>
      </c>
      <c r="I216" s="9">
        <v>727000</v>
      </c>
      <c r="J216" s="29"/>
    </row>
    <row r="217" spans="1:10" ht="22.5">
      <c r="A217" s="35">
        <v>21</v>
      </c>
      <c r="B217" s="4" t="s">
        <v>52</v>
      </c>
      <c r="C217" s="2" t="s">
        <v>210</v>
      </c>
      <c r="D217" s="3" t="s">
        <v>128</v>
      </c>
      <c r="E217" s="3" t="s">
        <v>186</v>
      </c>
      <c r="F217" s="3" t="s">
        <v>33</v>
      </c>
      <c r="G217" s="3" t="s">
        <v>48</v>
      </c>
      <c r="H217" s="3" t="s">
        <v>21</v>
      </c>
      <c r="I217" s="9">
        <v>904000</v>
      </c>
      <c r="J217" s="41" t="s">
        <v>236</v>
      </c>
    </row>
    <row r="218" spans="1:10" ht="22.5" hidden="1">
      <c r="A218" s="29">
        <v>17</v>
      </c>
      <c r="B218" s="4" t="s">
        <v>136</v>
      </c>
      <c r="C218" s="2" t="s">
        <v>210</v>
      </c>
      <c r="D218" s="3" t="s">
        <v>137</v>
      </c>
      <c r="E218" s="3" t="s">
        <v>138</v>
      </c>
      <c r="F218" s="3"/>
      <c r="G218" s="3" t="s">
        <v>241</v>
      </c>
      <c r="H218" s="3" t="s">
        <v>21</v>
      </c>
      <c r="I218" s="9"/>
      <c r="J218" s="29"/>
    </row>
    <row r="219" spans="1:10" ht="22.5">
      <c r="A219" s="29">
        <v>22</v>
      </c>
      <c r="B219" s="4" t="s">
        <v>50</v>
      </c>
      <c r="C219" s="2" t="s">
        <v>210</v>
      </c>
      <c r="D219" s="3" t="s">
        <v>128</v>
      </c>
      <c r="E219" s="3" t="s">
        <v>41</v>
      </c>
      <c r="F219" s="3">
        <v>120</v>
      </c>
      <c r="G219" s="3" t="s">
        <v>51</v>
      </c>
      <c r="H219" s="3" t="s">
        <v>21</v>
      </c>
      <c r="I219" s="9">
        <v>960000</v>
      </c>
      <c r="J219" s="29"/>
    </row>
    <row r="220" spans="1:10" ht="12.75">
      <c r="A220" s="29">
        <v>23</v>
      </c>
      <c r="B220" s="4" t="s">
        <v>187</v>
      </c>
      <c r="C220" s="2" t="s">
        <v>210</v>
      </c>
      <c r="D220" s="3" t="s">
        <v>128</v>
      </c>
      <c r="E220" s="3" t="s">
        <v>188</v>
      </c>
      <c r="F220" s="3">
        <v>3</v>
      </c>
      <c r="G220" s="3"/>
      <c r="H220" s="3"/>
      <c r="I220" s="9">
        <v>500000</v>
      </c>
      <c r="J220" s="29"/>
    </row>
    <row r="221" spans="1:10" ht="22.5">
      <c r="A221" s="29">
        <v>24</v>
      </c>
      <c r="B221" s="4" t="s">
        <v>192</v>
      </c>
      <c r="C221" s="2" t="s">
        <v>40</v>
      </c>
      <c r="D221" s="3" t="s">
        <v>128</v>
      </c>
      <c r="E221" s="3" t="s">
        <v>20</v>
      </c>
      <c r="F221" s="28"/>
      <c r="G221" s="3" t="s">
        <v>241</v>
      </c>
      <c r="H221" s="3" t="s">
        <v>21</v>
      </c>
      <c r="I221" s="9">
        <v>47693500</v>
      </c>
      <c r="J221" s="41" t="s">
        <v>236</v>
      </c>
    </row>
    <row r="222" spans="1:10" ht="22.5">
      <c r="A222" s="29">
        <v>25</v>
      </c>
      <c r="B222" s="4" t="s">
        <v>193</v>
      </c>
      <c r="C222" s="2" t="s">
        <v>210</v>
      </c>
      <c r="D222" s="3" t="s">
        <v>128</v>
      </c>
      <c r="E222" s="3" t="s">
        <v>194</v>
      </c>
      <c r="F222" s="3" t="s">
        <v>33</v>
      </c>
      <c r="G222" s="3"/>
      <c r="H222" s="3" t="s">
        <v>21</v>
      </c>
      <c r="I222" s="9">
        <v>39190000</v>
      </c>
      <c r="J222" s="41" t="s">
        <v>237</v>
      </c>
    </row>
    <row r="223" spans="1:10" ht="22.5">
      <c r="A223" s="29">
        <v>26</v>
      </c>
      <c r="B223" s="4" t="s">
        <v>203</v>
      </c>
      <c r="C223" s="2" t="s">
        <v>210</v>
      </c>
      <c r="D223" s="3" t="s">
        <v>128</v>
      </c>
      <c r="E223" s="3" t="s">
        <v>202</v>
      </c>
      <c r="F223" s="3" t="s">
        <v>33</v>
      </c>
      <c r="G223" s="3"/>
      <c r="H223" s="3" t="s">
        <v>21</v>
      </c>
      <c r="I223" s="9">
        <v>17440000</v>
      </c>
      <c r="J223" s="41" t="s">
        <v>237</v>
      </c>
    </row>
    <row r="224" spans="1:10" ht="22.5">
      <c r="A224" s="29">
        <v>27</v>
      </c>
      <c r="B224" s="4" t="s">
        <v>204</v>
      </c>
      <c r="C224" s="2" t="s">
        <v>210</v>
      </c>
      <c r="D224" s="3" t="s">
        <v>128</v>
      </c>
      <c r="E224" s="3" t="s">
        <v>196</v>
      </c>
      <c r="F224" s="3" t="s">
        <v>33</v>
      </c>
      <c r="G224" s="3"/>
      <c r="H224" s="3" t="s">
        <v>21</v>
      </c>
      <c r="I224" s="9">
        <v>4250000</v>
      </c>
      <c r="J224" s="29"/>
    </row>
    <row r="225" spans="1:10" ht="33.75">
      <c r="A225" s="29">
        <v>28</v>
      </c>
      <c r="B225" s="4" t="s">
        <v>205</v>
      </c>
      <c r="C225" s="2" t="s">
        <v>210</v>
      </c>
      <c r="D225" s="3" t="s">
        <v>128</v>
      </c>
      <c r="E225" s="3" t="s">
        <v>194</v>
      </c>
      <c r="F225" s="3" t="s">
        <v>33</v>
      </c>
      <c r="G225" s="3"/>
      <c r="H225" s="3" t="s">
        <v>21</v>
      </c>
      <c r="I225" s="9">
        <v>14815000</v>
      </c>
      <c r="J225" s="41" t="s">
        <v>237</v>
      </c>
    </row>
    <row r="226" spans="1:10" ht="22.5">
      <c r="A226" s="29">
        <v>29</v>
      </c>
      <c r="B226" s="4" t="s">
        <v>206</v>
      </c>
      <c r="C226" s="2" t="s">
        <v>210</v>
      </c>
      <c r="D226" s="3" t="s">
        <v>128</v>
      </c>
      <c r="E226" s="3" t="s">
        <v>186</v>
      </c>
      <c r="F226" s="3" t="s">
        <v>33</v>
      </c>
      <c r="G226" s="3"/>
      <c r="H226" s="3" t="s">
        <v>21</v>
      </c>
      <c r="I226" s="9">
        <v>15400000</v>
      </c>
      <c r="J226" s="41" t="s">
        <v>237</v>
      </c>
    </row>
    <row r="227" spans="1:10" ht="22.5">
      <c r="A227" s="29">
        <v>30</v>
      </c>
      <c r="B227" s="4" t="s">
        <v>200</v>
      </c>
      <c r="C227" s="2" t="s">
        <v>40</v>
      </c>
      <c r="D227" s="3" t="s">
        <v>128</v>
      </c>
      <c r="E227" s="3"/>
      <c r="F227" s="3" t="s">
        <v>33</v>
      </c>
      <c r="G227" s="3"/>
      <c r="H227" s="3" t="s">
        <v>21</v>
      </c>
      <c r="I227" s="9">
        <v>160500000</v>
      </c>
      <c r="J227" s="41" t="s">
        <v>236</v>
      </c>
    </row>
    <row r="228" spans="1:10" ht="22.5">
      <c r="A228" s="29">
        <v>31</v>
      </c>
      <c r="B228" s="4" t="s">
        <v>199</v>
      </c>
      <c r="C228" s="2" t="s">
        <v>40</v>
      </c>
      <c r="D228" s="3" t="s">
        <v>128</v>
      </c>
      <c r="E228" s="3"/>
      <c r="F228" s="3" t="s">
        <v>33</v>
      </c>
      <c r="G228" s="3"/>
      <c r="H228" s="3" t="s">
        <v>21</v>
      </c>
      <c r="I228" s="9">
        <v>153610000</v>
      </c>
      <c r="J228" s="41" t="s">
        <v>236</v>
      </c>
    </row>
    <row r="229" spans="1:10" ht="22.5">
      <c r="A229" s="29">
        <v>32</v>
      </c>
      <c r="B229" s="4" t="s">
        <v>244</v>
      </c>
      <c r="C229" s="2" t="s">
        <v>53</v>
      </c>
      <c r="D229" s="3" t="s">
        <v>128</v>
      </c>
      <c r="E229" s="3" t="s">
        <v>83</v>
      </c>
      <c r="F229" s="3" t="s">
        <v>33</v>
      </c>
      <c r="G229" s="3" t="s">
        <v>247</v>
      </c>
      <c r="H229" s="3" t="s">
        <v>21</v>
      </c>
      <c r="I229" s="9">
        <v>77768000</v>
      </c>
      <c r="J229" s="41" t="s">
        <v>236</v>
      </c>
    </row>
    <row r="230" spans="1:10" ht="33.75">
      <c r="A230" s="35">
        <v>33</v>
      </c>
      <c r="B230" s="4" t="s">
        <v>245</v>
      </c>
      <c r="C230" s="2" t="s">
        <v>53</v>
      </c>
      <c r="D230" s="3" t="s">
        <v>128</v>
      </c>
      <c r="E230" s="3" t="s">
        <v>103</v>
      </c>
      <c r="F230" s="28">
        <v>41830</v>
      </c>
      <c r="G230" s="3" t="s">
        <v>247</v>
      </c>
      <c r="H230" s="3" t="s">
        <v>21</v>
      </c>
      <c r="I230" s="9">
        <v>77146000</v>
      </c>
      <c r="J230" s="41" t="s">
        <v>236</v>
      </c>
    </row>
    <row r="231" spans="1:10" ht="12.75">
      <c r="A231" s="29"/>
      <c r="B231" s="31" t="s">
        <v>56</v>
      </c>
      <c r="C231" s="32"/>
      <c r="D231" s="33"/>
      <c r="E231" s="33"/>
      <c r="F231" s="33"/>
      <c r="G231" s="33"/>
      <c r="H231" s="33"/>
      <c r="I231" s="13">
        <f>SUM(I194:I230)</f>
        <v>640015870</v>
      </c>
      <c r="J231" s="29"/>
    </row>
    <row r="232" spans="1:10" ht="12.75">
      <c r="A232" s="47" t="s">
        <v>57</v>
      </c>
      <c r="B232" s="47"/>
      <c r="C232" s="47"/>
      <c r="D232" s="47"/>
      <c r="E232" s="47"/>
      <c r="F232" s="47"/>
      <c r="G232" s="47"/>
      <c r="H232" s="47"/>
      <c r="I232" s="47"/>
      <c r="J232" s="47"/>
    </row>
    <row r="233" spans="1:12" ht="22.5">
      <c r="A233" s="29">
        <v>34</v>
      </c>
      <c r="B233" s="4" t="s">
        <v>58</v>
      </c>
      <c r="C233" s="3" t="s">
        <v>59</v>
      </c>
      <c r="D233" s="3" t="s">
        <v>149</v>
      </c>
      <c r="E233" s="3" t="s">
        <v>20</v>
      </c>
      <c r="F233" s="28"/>
      <c r="G233" s="3" t="s">
        <v>34</v>
      </c>
      <c r="H233" s="3" t="s">
        <v>21</v>
      </c>
      <c r="I233" s="9">
        <v>393100</v>
      </c>
      <c r="J233" s="29"/>
      <c r="K233" s="5">
        <f>I194+I200+I233</f>
        <v>1411000</v>
      </c>
      <c r="L233" s="1">
        <v>139</v>
      </c>
    </row>
    <row r="234" spans="1:12" ht="22.5">
      <c r="A234" s="29">
        <v>35</v>
      </c>
      <c r="B234" s="4" t="s">
        <v>60</v>
      </c>
      <c r="C234" s="3" t="s">
        <v>61</v>
      </c>
      <c r="D234" s="3" t="s">
        <v>62</v>
      </c>
      <c r="E234" s="3" t="s">
        <v>65</v>
      </c>
      <c r="F234" s="28"/>
      <c r="G234" s="3" t="s">
        <v>241</v>
      </c>
      <c r="H234" s="3" t="s">
        <v>21</v>
      </c>
      <c r="I234" s="9">
        <v>842000</v>
      </c>
      <c r="J234" s="29"/>
      <c r="K234" s="5">
        <f>I208+I234+I235+I236+I237+I238</f>
        <v>4403000</v>
      </c>
      <c r="L234" s="1">
        <v>142</v>
      </c>
    </row>
    <row r="235" spans="1:12" ht="22.5">
      <c r="A235" s="29">
        <v>36</v>
      </c>
      <c r="B235" s="4" t="s">
        <v>63</v>
      </c>
      <c r="C235" s="3" t="s">
        <v>61</v>
      </c>
      <c r="D235" s="3" t="s">
        <v>64</v>
      </c>
      <c r="E235" s="3" t="s">
        <v>65</v>
      </c>
      <c r="F235" s="28"/>
      <c r="G235" s="3" t="s">
        <v>241</v>
      </c>
      <c r="H235" s="3" t="s">
        <v>21</v>
      </c>
      <c r="I235" s="9">
        <v>2180000</v>
      </c>
      <c r="J235" s="29"/>
      <c r="K235" s="5">
        <f>I195</f>
        <v>19371000</v>
      </c>
      <c r="L235" s="1">
        <v>143</v>
      </c>
    </row>
    <row r="236" spans="1:12" ht="22.5">
      <c r="A236" s="29">
        <v>37</v>
      </c>
      <c r="B236" s="4" t="s">
        <v>66</v>
      </c>
      <c r="C236" s="3" t="s">
        <v>61</v>
      </c>
      <c r="D236" s="3" t="s">
        <v>67</v>
      </c>
      <c r="E236" s="3" t="s">
        <v>20</v>
      </c>
      <c r="F236" s="28"/>
      <c r="G236" s="3" t="s">
        <v>241</v>
      </c>
      <c r="H236" s="3" t="s">
        <v>21</v>
      </c>
      <c r="I236" s="9">
        <v>160000</v>
      </c>
      <c r="J236" s="29"/>
      <c r="K236" s="5">
        <f>I197+I198+I199+I201+I202+I205+I206+I207+I209+I210+I211+I239+I240</f>
        <v>6473770</v>
      </c>
      <c r="L236" s="1">
        <v>149</v>
      </c>
    </row>
    <row r="237" spans="1:10" ht="45">
      <c r="A237" s="29">
        <v>38</v>
      </c>
      <c r="B237" s="4" t="s">
        <v>70</v>
      </c>
      <c r="C237" s="3" t="s">
        <v>61</v>
      </c>
      <c r="D237" s="3" t="s">
        <v>152</v>
      </c>
      <c r="E237" s="3" t="s">
        <v>65</v>
      </c>
      <c r="F237" s="28"/>
      <c r="G237" s="3" t="s">
        <v>241</v>
      </c>
      <c r="H237" s="3" t="s">
        <v>21</v>
      </c>
      <c r="I237" s="9">
        <v>71000</v>
      </c>
      <c r="J237" s="29"/>
    </row>
    <row r="238" spans="1:10" ht="22.5">
      <c r="A238" s="29">
        <v>39</v>
      </c>
      <c r="B238" s="4" t="s">
        <v>71</v>
      </c>
      <c r="C238" s="3" t="s">
        <v>61</v>
      </c>
      <c r="D238" s="3" t="s">
        <v>72</v>
      </c>
      <c r="E238" s="3" t="s">
        <v>65</v>
      </c>
      <c r="F238" s="28"/>
      <c r="G238" s="3" t="s">
        <v>241</v>
      </c>
      <c r="H238" s="3" t="s">
        <v>21</v>
      </c>
      <c r="I238" s="9">
        <v>1051000</v>
      </c>
      <c r="J238" s="29"/>
    </row>
    <row r="239" spans="1:10" ht="22.5">
      <c r="A239" s="29">
        <v>40</v>
      </c>
      <c r="B239" s="4" t="s">
        <v>73</v>
      </c>
      <c r="C239" s="3" t="s">
        <v>74</v>
      </c>
      <c r="D239" s="3" t="s">
        <v>75</v>
      </c>
      <c r="E239" s="3" t="s">
        <v>20</v>
      </c>
      <c r="F239" s="28"/>
      <c r="G239" s="3" t="s">
        <v>241</v>
      </c>
      <c r="H239" s="3" t="s">
        <v>21</v>
      </c>
      <c r="I239" s="9">
        <v>1014300</v>
      </c>
      <c r="J239" s="29"/>
    </row>
    <row r="240" spans="1:10" ht="22.5">
      <c r="A240" s="29">
        <v>41</v>
      </c>
      <c r="B240" s="4" t="s">
        <v>76</v>
      </c>
      <c r="C240" s="3" t="s">
        <v>77</v>
      </c>
      <c r="D240" s="3" t="s">
        <v>78</v>
      </c>
      <c r="E240" s="3" t="s">
        <v>20</v>
      </c>
      <c r="F240" s="28"/>
      <c r="G240" s="3" t="s">
        <v>241</v>
      </c>
      <c r="H240" s="3" t="s">
        <v>21</v>
      </c>
      <c r="I240" s="9">
        <v>660000</v>
      </c>
      <c r="J240" s="29"/>
    </row>
    <row r="241" spans="1:10" ht="22.5">
      <c r="A241" s="29">
        <v>42</v>
      </c>
      <c r="B241" s="4" t="s">
        <v>215</v>
      </c>
      <c r="C241" s="3" t="s">
        <v>81</v>
      </c>
      <c r="D241" s="3" t="s">
        <v>128</v>
      </c>
      <c r="E241" s="3" t="s">
        <v>20</v>
      </c>
      <c r="F241" s="3" t="s">
        <v>33</v>
      </c>
      <c r="G241" s="3" t="s">
        <v>247</v>
      </c>
      <c r="H241" s="3" t="s">
        <v>21</v>
      </c>
      <c r="I241" s="9">
        <f>I242+SUM(I245:I257)</f>
        <v>2754588000</v>
      </c>
      <c r="J241" s="29">
        <v>30</v>
      </c>
    </row>
    <row r="242" spans="1:10" ht="33.75">
      <c r="A242" s="29" t="s">
        <v>216</v>
      </c>
      <c r="B242" s="4" t="s">
        <v>234</v>
      </c>
      <c r="C242" s="3" t="s">
        <v>81</v>
      </c>
      <c r="D242" s="3" t="s">
        <v>128</v>
      </c>
      <c r="E242" s="3" t="s">
        <v>20</v>
      </c>
      <c r="F242" s="3" t="s">
        <v>33</v>
      </c>
      <c r="G242" s="3" t="s">
        <v>247</v>
      </c>
      <c r="H242" s="3" t="s">
        <v>21</v>
      </c>
      <c r="I242" s="9">
        <f>SUM(I243:I244)</f>
        <v>185534000</v>
      </c>
      <c r="J242" s="29">
        <v>30</v>
      </c>
    </row>
    <row r="243" spans="1:10" ht="22.5">
      <c r="A243" s="29"/>
      <c r="B243" s="4" t="s">
        <v>82</v>
      </c>
      <c r="C243" s="3" t="s">
        <v>81</v>
      </c>
      <c r="D243" s="3" t="s">
        <v>128</v>
      </c>
      <c r="E243" s="3" t="s">
        <v>83</v>
      </c>
      <c r="F243" s="3" t="s">
        <v>33</v>
      </c>
      <c r="G243" s="3" t="s">
        <v>247</v>
      </c>
      <c r="H243" s="3" t="s">
        <v>21</v>
      </c>
      <c r="I243" s="9">
        <v>85991000</v>
      </c>
      <c r="J243" s="29">
        <v>30</v>
      </c>
    </row>
    <row r="244" spans="1:10" ht="22.5">
      <c r="A244" s="29"/>
      <c r="B244" s="4" t="s">
        <v>144</v>
      </c>
      <c r="C244" s="3" t="s">
        <v>81</v>
      </c>
      <c r="D244" s="3" t="s">
        <v>128</v>
      </c>
      <c r="E244" s="3" t="s">
        <v>83</v>
      </c>
      <c r="F244" s="3" t="s">
        <v>33</v>
      </c>
      <c r="G244" s="3" t="s">
        <v>247</v>
      </c>
      <c r="H244" s="3" t="s">
        <v>21</v>
      </c>
      <c r="I244" s="9">
        <v>99543000</v>
      </c>
      <c r="J244" s="29">
        <v>30</v>
      </c>
    </row>
    <row r="245" spans="1:10" ht="22.5">
      <c r="A245" s="29" t="s">
        <v>220</v>
      </c>
      <c r="B245" s="4" t="s">
        <v>84</v>
      </c>
      <c r="C245" s="3" t="s">
        <v>81</v>
      </c>
      <c r="D245" s="3" t="s">
        <v>128</v>
      </c>
      <c r="E245" s="3" t="s">
        <v>83</v>
      </c>
      <c r="F245" s="3" t="s">
        <v>33</v>
      </c>
      <c r="G245" s="3" t="s">
        <v>247</v>
      </c>
      <c r="H245" s="3" t="s">
        <v>21</v>
      </c>
      <c r="I245" s="9">
        <v>479816000</v>
      </c>
      <c r="J245" s="29">
        <v>30</v>
      </c>
    </row>
    <row r="246" spans="1:10" ht="22.5">
      <c r="A246" s="29" t="s">
        <v>221</v>
      </c>
      <c r="B246" s="4" t="s">
        <v>85</v>
      </c>
      <c r="C246" s="3" t="s">
        <v>81</v>
      </c>
      <c r="D246" s="3" t="s">
        <v>128</v>
      </c>
      <c r="E246" s="3" t="s">
        <v>83</v>
      </c>
      <c r="F246" s="3" t="s">
        <v>33</v>
      </c>
      <c r="G246" s="3" t="s">
        <v>247</v>
      </c>
      <c r="H246" s="3" t="s">
        <v>21</v>
      </c>
      <c r="I246" s="9">
        <v>385593000</v>
      </c>
      <c r="J246" s="29">
        <v>30</v>
      </c>
    </row>
    <row r="247" spans="1:10" ht="33.75">
      <c r="A247" s="29" t="s">
        <v>222</v>
      </c>
      <c r="B247" s="4" t="s">
        <v>86</v>
      </c>
      <c r="C247" s="3" t="s">
        <v>81</v>
      </c>
      <c r="D247" s="3" t="s">
        <v>128</v>
      </c>
      <c r="E247" s="3" t="s">
        <v>83</v>
      </c>
      <c r="F247" s="3" t="s">
        <v>33</v>
      </c>
      <c r="G247" s="3" t="s">
        <v>247</v>
      </c>
      <c r="H247" s="3" t="s">
        <v>21</v>
      </c>
      <c r="I247" s="9">
        <v>7121000</v>
      </c>
      <c r="J247" s="29">
        <v>30</v>
      </c>
    </row>
    <row r="248" spans="1:10" ht="45" hidden="1">
      <c r="A248" s="29"/>
      <c r="B248" s="4" t="s">
        <v>145</v>
      </c>
      <c r="C248" s="3" t="s">
        <v>81</v>
      </c>
      <c r="D248" s="3" t="s">
        <v>128</v>
      </c>
      <c r="E248" s="3" t="s">
        <v>87</v>
      </c>
      <c r="F248" s="3" t="s">
        <v>33</v>
      </c>
      <c r="G248" s="3" t="s">
        <v>247</v>
      </c>
      <c r="H248" s="3" t="s">
        <v>21</v>
      </c>
      <c r="I248" s="9"/>
      <c r="J248" s="29">
        <v>30</v>
      </c>
    </row>
    <row r="249" spans="1:10" ht="25.5" customHeight="1">
      <c r="A249" s="29" t="s">
        <v>223</v>
      </c>
      <c r="B249" s="4" t="s">
        <v>88</v>
      </c>
      <c r="C249" s="3" t="s">
        <v>81</v>
      </c>
      <c r="D249" s="3" t="s">
        <v>128</v>
      </c>
      <c r="E249" s="3" t="s">
        <v>89</v>
      </c>
      <c r="F249" s="3" t="s">
        <v>33</v>
      </c>
      <c r="G249" s="3" t="s">
        <v>247</v>
      </c>
      <c r="H249" s="3" t="s">
        <v>21</v>
      </c>
      <c r="I249" s="9">
        <v>56040000</v>
      </c>
      <c r="J249" s="29">
        <v>30</v>
      </c>
    </row>
    <row r="250" spans="1:10" ht="22.5">
      <c r="A250" s="29" t="s">
        <v>224</v>
      </c>
      <c r="B250" s="4" t="s">
        <v>90</v>
      </c>
      <c r="C250" s="3" t="s">
        <v>81</v>
      </c>
      <c r="D250" s="3" t="s">
        <v>128</v>
      </c>
      <c r="E250" s="3" t="s">
        <v>91</v>
      </c>
      <c r="F250" s="3" t="s">
        <v>33</v>
      </c>
      <c r="G250" s="3" t="s">
        <v>247</v>
      </c>
      <c r="H250" s="3" t="s">
        <v>21</v>
      </c>
      <c r="I250" s="9">
        <v>34928000</v>
      </c>
      <c r="J250" s="29">
        <v>30</v>
      </c>
    </row>
    <row r="251" spans="1:10" ht="22.5">
      <c r="A251" s="29" t="s">
        <v>225</v>
      </c>
      <c r="B251" s="4" t="s">
        <v>92</v>
      </c>
      <c r="C251" s="3" t="s">
        <v>81</v>
      </c>
      <c r="D251" s="3" t="s">
        <v>128</v>
      </c>
      <c r="E251" s="3" t="s">
        <v>83</v>
      </c>
      <c r="F251" s="3" t="s">
        <v>33</v>
      </c>
      <c r="G251" s="3" t="s">
        <v>247</v>
      </c>
      <c r="H251" s="3" t="s">
        <v>21</v>
      </c>
      <c r="I251" s="9">
        <v>395618000</v>
      </c>
      <c r="J251" s="29">
        <v>30</v>
      </c>
    </row>
    <row r="252" spans="1:10" ht="22.5">
      <c r="A252" s="29" t="s">
        <v>226</v>
      </c>
      <c r="B252" s="4" t="s">
        <v>93</v>
      </c>
      <c r="C252" s="3" t="s">
        <v>81</v>
      </c>
      <c r="D252" s="3" t="s">
        <v>128</v>
      </c>
      <c r="E252" s="3" t="s">
        <v>94</v>
      </c>
      <c r="F252" s="3" t="s">
        <v>33</v>
      </c>
      <c r="G252" s="3" t="s">
        <v>247</v>
      </c>
      <c r="H252" s="3" t="s">
        <v>21</v>
      </c>
      <c r="I252" s="9">
        <v>63750000</v>
      </c>
      <c r="J252" s="29">
        <v>30</v>
      </c>
    </row>
    <row r="253" spans="1:10" ht="22.5">
      <c r="A253" s="29" t="s">
        <v>227</v>
      </c>
      <c r="B253" s="4" t="s">
        <v>95</v>
      </c>
      <c r="C253" s="3" t="s">
        <v>81</v>
      </c>
      <c r="D253" s="3" t="s">
        <v>128</v>
      </c>
      <c r="E253" s="3" t="s">
        <v>83</v>
      </c>
      <c r="F253" s="3" t="s">
        <v>33</v>
      </c>
      <c r="G253" s="3" t="s">
        <v>247</v>
      </c>
      <c r="H253" s="3" t="s">
        <v>21</v>
      </c>
      <c r="I253" s="9">
        <v>276830000</v>
      </c>
      <c r="J253" s="29">
        <v>30</v>
      </c>
    </row>
    <row r="254" spans="1:10" ht="22.5">
      <c r="A254" s="29" t="s">
        <v>228</v>
      </c>
      <c r="B254" s="4" t="s">
        <v>96</v>
      </c>
      <c r="C254" s="3" t="s">
        <v>81</v>
      </c>
      <c r="D254" s="3" t="s">
        <v>128</v>
      </c>
      <c r="E254" s="3" t="s">
        <v>83</v>
      </c>
      <c r="F254" s="3" t="s">
        <v>33</v>
      </c>
      <c r="G254" s="3" t="s">
        <v>247</v>
      </c>
      <c r="H254" s="3" t="s">
        <v>21</v>
      </c>
      <c r="I254" s="9">
        <v>465616000</v>
      </c>
      <c r="J254" s="29">
        <v>30</v>
      </c>
    </row>
    <row r="255" spans="1:10" ht="33.75">
      <c r="A255" s="29" t="s">
        <v>229</v>
      </c>
      <c r="B255" s="4" t="s">
        <v>97</v>
      </c>
      <c r="C255" s="3" t="s">
        <v>81</v>
      </c>
      <c r="D255" s="3" t="s">
        <v>128</v>
      </c>
      <c r="E255" s="3" t="s">
        <v>23</v>
      </c>
      <c r="F255" s="3" t="s">
        <v>33</v>
      </c>
      <c r="G255" s="3" t="s">
        <v>247</v>
      </c>
      <c r="H255" s="3" t="s">
        <v>21</v>
      </c>
      <c r="I255" s="9">
        <v>133600000</v>
      </c>
      <c r="J255" s="29">
        <v>30</v>
      </c>
    </row>
    <row r="256" spans="1:10" ht="33.75" hidden="1">
      <c r="A256" s="29"/>
      <c r="B256" s="4" t="s">
        <v>98</v>
      </c>
      <c r="C256" s="3" t="s">
        <v>81</v>
      </c>
      <c r="D256" s="3" t="s">
        <v>128</v>
      </c>
      <c r="E256" s="3" t="s">
        <v>89</v>
      </c>
      <c r="F256" s="3" t="s">
        <v>33</v>
      </c>
      <c r="G256" s="3" t="s">
        <v>247</v>
      </c>
      <c r="H256" s="3" t="s">
        <v>21</v>
      </c>
      <c r="I256" s="9"/>
      <c r="J256" s="29">
        <v>30</v>
      </c>
    </row>
    <row r="257" spans="1:10" ht="22.5">
      <c r="A257" s="29" t="s">
        <v>230</v>
      </c>
      <c r="B257" s="4" t="s">
        <v>99</v>
      </c>
      <c r="C257" s="3" t="s">
        <v>81</v>
      </c>
      <c r="D257" s="3" t="s">
        <v>128</v>
      </c>
      <c r="E257" s="3" t="s">
        <v>100</v>
      </c>
      <c r="F257" s="3" t="s">
        <v>33</v>
      </c>
      <c r="G257" s="3" t="s">
        <v>247</v>
      </c>
      <c r="H257" s="3" t="s">
        <v>21</v>
      </c>
      <c r="I257" s="9">
        <v>270142000</v>
      </c>
      <c r="J257" s="29">
        <v>30</v>
      </c>
    </row>
    <row r="258" spans="1:10" ht="22.5">
      <c r="A258" s="29">
        <v>43</v>
      </c>
      <c r="B258" s="4" t="s">
        <v>125</v>
      </c>
      <c r="C258" s="3" t="s">
        <v>81</v>
      </c>
      <c r="D258" s="3" t="s">
        <v>128</v>
      </c>
      <c r="E258" s="3" t="s">
        <v>83</v>
      </c>
      <c r="F258" s="3" t="s">
        <v>33</v>
      </c>
      <c r="G258" s="3" t="s">
        <v>247</v>
      </c>
      <c r="H258" s="3" t="s">
        <v>21</v>
      </c>
      <c r="I258" s="9">
        <v>81872000</v>
      </c>
      <c r="J258" s="29">
        <v>30</v>
      </c>
    </row>
    <row r="259" spans="1:10" ht="22.5">
      <c r="A259" s="29">
        <v>44</v>
      </c>
      <c r="B259" s="4" t="s">
        <v>218</v>
      </c>
      <c r="C259" s="3" t="s">
        <v>81</v>
      </c>
      <c r="D259" s="3" t="s">
        <v>128</v>
      </c>
      <c r="E259" s="3" t="s">
        <v>20</v>
      </c>
      <c r="F259" s="3" t="s">
        <v>33</v>
      </c>
      <c r="G259" s="3" t="s">
        <v>247</v>
      </c>
      <c r="H259" s="3" t="s">
        <v>21</v>
      </c>
      <c r="I259" s="9">
        <f>I260+I261+I267+I268+I269+I274+I275+I276</f>
        <v>1978420000</v>
      </c>
      <c r="J259" s="29">
        <v>30</v>
      </c>
    </row>
    <row r="260" spans="1:12" ht="33.75">
      <c r="A260" s="29" t="s">
        <v>216</v>
      </c>
      <c r="B260" s="4" t="s">
        <v>102</v>
      </c>
      <c r="C260" s="3" t="s">
        <v>81</v>
      </c>
      <c r="D260" s="3" t="s">
        <v>128</v>
      </c>
      <c r="E260" s="3" t="s">
        <v>103</v>
      </c>
      <c r="F260" s="28">
        <v>400</v>
      </c>
      <c r="G260" s="3" t="s">
        <v>247</v>
      </c>
      <c r="H260" s="3" t="s">
        <v>21</v>
      </c>
      <c r="I260" s="9">
        <v>153977000</v>
      </c>
      <c r="J260" s="29">
        <v>30</v>
      </c>
      <c r="K260" s="5">
        <f>I259+I230</f>
        <v>2055566000</v>
      </c>
      <c r="L260" s="6" t="s">
        <v>184</v>
      </c>
    </row>
    <row r="261" spans="1:12" ht="22.5">
      <c r="A261" s="29" t="s">
        <v>220</v>
      </c>
      <c r="B261" s="4" t="s">
        <v>219</v>
      </c>
      <c r="C261" s="3" t="s">
        <v>81</v>
      </c>
      <c r="D261" s="3" t="s">
        <v>128</v>
      </c>
      <c r="E261" s="3" t="s">
        <v>20</v>
      </c>
      <c r="F261" s="28"/>
      <c r="G261" s="3" t="s">
        <v>247</v>
      </c>
      <c r="H261" s="3" t="s">
        <v>21</v>
      </c>
      <c r="I261" s="9">
        <f>SUM(I262:I266)</f>
        <v>339160000</v>
      </c>
      <c r="J261" s="29">
        <v>30</v>
      </c>
      <c r="K261" s="5">
        <f>I241+I221+I229+I222+I223+I224+I225+I226+I227+I228</f>
        <v>3285254500</v>
      </c>
      <c r="L261" s="6" t="s">
        <v>166</v>
      </c>
    </row>
    <row r="262" spans="1:12" ht="22.5">
      <c r="A262" s="29"/>
      <c r="B262" s="4" t="s">
        <v>104</v>
      </c>
      <c r="C262" s="3" t="s">
        <v>81</v>
      </c>
      <c r="D262" s="3" t="s">
        <v>128</v>
      </c>
      <c r="E262" s="3" t="s">
        <v>105</v>
      </c>
      <c r="F262" s="28">
        <v>1000</v>
      </c>
      <c r="G262" s="3" t="s">
        <v>247</v>
      </c>
      <c r="H262" s="3" t="s">
        <v>21</v>
      </c>
      <c r="I262" s="9">
        <v>32634000</v>
      </c>
      <c r="J262" s="29">
        <v>30</v>
      </c>
      <c r="K262" s="5">
        <f>I212+I213+I214+I215+I216+I217+I219+I220</f>
        <v>6916000</v>
      </c>
      <c r="L262" s="6" t="s">
        <v>165</v>
      </c>
    </row>
    <row r="263" spans="1:12" ht="22.5">
      <c r="A263" s="29"/>
      <c r="B263" s="4" t="s">
        <v>106</v>
      </c>
      <c r="C263" s="3" t="s">
        <v>81</v>
      </c>
      <c r="D263" s="3" t="s">
        <v>128</v>
      </c>
      <c r="E263" s="3" t="s">
        <v>107</v>
      </c>
      <c r="F263" s="28">
        <v>13</v>
      </c>
      <c r="G263" s="3" t="s">
        <v>247</v>
      </c>
      <c r="H263" s="3" t="s">
        <v>21</v>
      </c>
      <c r="I263" s="9">
        <v>3742000</v>
      </c>
      <c r="J263" s="29">
        <v>30</v>
      </c>
      <c r="K263" s="5">
        <f>I258</f>
        <v>81872000</v>
      </c>
      <c r="L263" s="6" t="s">
        <v>209</v>
      </c>
    </row>
    <row r="264" spans="1:10" ht="22.5">
      <c r="A264" s="29"/>
      <c r="B264" s="4" t="s">
        <v>108</v>
      </c>
      <c r="C264" s="3" t="s">
        <v>81</v>
      </c>
      <c r="D264" s="3" t="s">
        <v>128</v>
      </c>
      <c r="E264" s="3" t="s">
        <v>109</v>
      </c>
      <c r="F264" s="28">
        <v>725</v>
      </c>
      <c r="G264" s="3" t="s">
        <v>247</v>
      </c>
      <c r="H264" s="3" t="s">
        <v>21</v>
      </c>
      <c r="I264" s="9">
        <v>82809000</v>
      </c>
      <c r="J264" s="29">
        <v>30</v>
      </c>
    </row>
    <row r="265" spans="1:10" ht="22.5">
      <c r="A265" s="29"/>
      <c r="B265" s="4" t="s">
        <v>110</v>
      </c>
      <c r="C265" s="3" t="s">
        <v>81</v>
      </c>
      <c r="D265" s="3" t="s">
        <v>128</v>
      </c>
      <c r="E265" s="3" t="s">
        <v>111</v>
      </c>
      <c r="F265" s="28">
        <v>6</v>
      </c>
      <c r="G265" s="3" t="s">
        <v>247</v>
      </c>
      <c r="H265" s="3" t="s">
        <v>21</v>
      </c>
      <c r="I265" s="9">
        <v>6477000</v>
      </c>
      <c r="J265" s="29">
        <v>30</v>
      </c>
    </row>
    <row r="266" spans="1:10" ht="22.5">
      <c r="A266" s="29"/>
      <c r="B266" s="4" t="s">
        <v>112</v>
      </c>
      <c r="C266" s="3" t="s">
        <v>81</v>
      </c>
      <c r="D266" s="3" t="s">
        <v>128</v>
      </c>
      <c r="E266" s="3" t="s">
        <v>113</v>
      </c>
      <c r="F266" s="28">
        <v>1696</v>
      </c>
      <c r="G266" s="3" t="s">
        <v>247</v>
      </c>
      <c r="H266" s="3" t="s">
        <v>21</v>
      </c>
      <c r="I266" s="9">
        <v>213498000</v>
      </c>
      <c r="J266" s="29">
        <v>30</v>
      </c>
    </row>
    <row r="267" spans="1:10" ht="33.75">
      <c r="A267" s="29" t="s">
        <v>221</v>
      </c>
      <c r="B267" s="4" t="s">
        <v>114</v>
      </c>
      <c r="C267" s="3" t="s">
        <v>81</v>
      </c>
      <c r="D267" s="3" t="s">
        <v>128</v>
      </c>
      <c r="E267" s="3" t="s">
        <v>115</v>
      </c>
      <c r="F267" s="3" t="s">
        <v>150</v>
      </c>
      <c r="G267" s="3" t="s">
        <v>247</v>
      </c>
      <c r="H267" s="3" t="s">
        <v>21</v>
      </c>
      <c r="I267" s="9">
        <v>100318000</v>
      </c>
      <c r="J267" s="29">
        <v>30</v>
      </c>
    </row>
    <row r="268" spans="1:10" ht="22.5">
      <c r="A268" s="29" t="s">
        <v>222</v>
      </c>
      <c r="B268" s="4" t="s">
        <v>116</v>
      </c>
      <c r="C268" s="3" t="s">
        <v>81</v>
      </c>
      <c r="D268" s="3" t="s">
        <v>128</v>
      </c>
      <c r="E268" s="3" t="s">
        <v>20</v>
      </c>
      <c r="F268" s="28"/>
      <c r="G268" s="3" t="s">
        <v>247</v>
      </c>
      <c r="H268" s="3" t="s">
        <v>21</v>
      </c>
      <c r="I268" s="9">
        <v>953678000</v>
      </c>
      <c r="J268" s="29">
        <v>30</v>
      </c>
    </row>
    <row r="269" spans="1:10" ht="22.5">
      <c r="A269" s="29" t="s">
        <v>223</v>
      </c>
      <c r="B269" s="4" t="s">
        <v>117</v>
      </c>
      <c r="C269" s="3" t="s">
        <v>81</v>
      </c>
      <c r="D269" s="3" t="s">
        <v>128</v>
      </c>
      <c r="E269" s="3" t="s">
        <v>20</v>
      </c>
      <c r="F269" s="28"/>
      <c r="G269" s="3" t="s">
        <v>247</v>
      </c>
      <c r="H269" s="3" t="s">
        <v>21</v>
      </c>
      <c r="I269" s="9">
        <f>SUM(I270:I272)</f>
        <v>376611000</v>
      </c>
      <c r="J269" s="29">
        <v>30</v>
      </c>
    </row>
    <row r="270" spans="1:10" ht="33.75">
      <c r="A270" s="29"/>
      <c r="B270" s="4" t="s">
        <v>118</v>
      </c>
      <c r="C270" s="3" t="s">
        <v>81</v>
      </c>
      <c r="D270" s="3" t="s">
        <v>128</v>
      </c>
      <c r="E270" s="3" t="s">
        <v>113</v>
      </c>
      <c r="F270" s="28">
        <v>32</v>
      </c>
      <c r="G270" s="3" t="s">
        <v>247</v>
      </c>
      <c r="H270" s="3" t="s">
        <v>21</v>
      </c>
      <c r="I270" s="9">
        <v>47916000</v>
      </c>
      <c r="J270" s="29">
        <v>30</v>
      </c>
    </row>
    <row r="271" spans="1:10" ht="22.5">
      <c r="A271" s="29"/>
      <c r="B271" s="4" t="s">
        <v>119</v>
      </c>
      <c r="C271" s="3" t="s">
        <v>81</v>
      </c>
      <c r="D271" s="3" t="s">
        <v>128</v>
      </c>
      <c r="E271" s="3" t="s">
        <v>113</v>
      </c>
      <c r="F271" s="28">
        <v>726</v>
      </c>
      <c r="G271" s="3" t="s">
        <v>247</v>
      </c>
      <c r="H271" s="3" t="s">
        <v>21</v>
      </c>
      <c r="I271" s="9">
        <v>183893000</v>
      </c>
      <c r="J271" s="29">
        <v>30</v>
      </c>
    </row>
    <row r="272" spans="1:10" ht="22.5">
      <c r="A272" s="29"/>
      <c r="B272" s="4" t="s">
        <v>120</v>
      </c>
      <c r="C272" s="3" t="s">
        <v>81</v>
      </c>
      <c r="D272" s="3" t="s">
        <v>128</v>
      </c>
      <c r="E272" s="3" t="s">
        <v>113</v>
      </c>
      <c r="F272" s="28">
        <v>2000</v>
      </c>
      <c r="G272" s="3" t="s">
        <v>247</v>
      </c>
      <c r="H272" s="3" t="s">
        <v>21</v>
      </c>
      <c r="I272" s="9">
        <v>144802000</v>
      </c>
      <c r="J272" s="29">
        <v>30</v>
      </c>
    </row>
    <row r="273" spans="1:10" ht="22.5">
      <c r="A273" s="29" t="s">
        <v>224</v>
      </c>
      <c r="B273" s="4" t="s">
        <v>146</v>
      </c>
      <c r="C273" s="3" t="s">
        <v>81</v>
      </c>
      <c r="D273" s="3" t="s">
        <v>128</v>
      </c>
      <c r="E273" s="3" t="s">
        <v>113</v>
      </c>
      <c r="F273" s="28">
        <v>1487</v>
      </c>
      <c r="G273" s="3" t="s">
        <v>247</v>
      </c>
      <c r="H273" s="3" t="s">
        <v>21</v>
      </c>
      <c r="I273" s="9">
        <v>360260000</v>
      </c>
      <c r="J273" s="29">
        <v>30</v>
      </c>
    </row>
    <row r="274" spans="1:10" ht="68.25" customHeight="1">
      <c r="A274" s="29" t="s">
        <v>225</v>
      </c>
      <c r="B274" s="4" t="s">
        <v>121</v>
      </c>
      <c r="C274" s="3" t="s">
        <v>81</v>
      </c>
      <c r="D274" s="3" t="s">
        <v>128</v>
      </c>
      <c r="E274" s="3" t="s">
        <v>122</v>
      </c>
      <c r="F274" s="28">
        <v>13500</v>
      </c>
      <c r="G274" s="3" t="s">
        <v>247</v>
      </c>
      <c r="H274" s="3" t="s">
        <v>21</v>
      </c>
      <c r="I274" s="9">
        <v>24379000</v>
      </c>
      <c r="J274" s="29">
        <v>30</v>
      </c>
    </row>
    <row r="275" spans="1:10" ht="22.5">
      <c r="A275" s="29" t="s">
        <v>226</v>
      </c>
      <c r="B275" s="4" t="s">
        <v>147</v>
      </c>
      <c r="C275" s="3" t="s">
        <v>81</v>
      </c>
      <c r="D275" s="3" t="s">
        <v>128</v>
      </c>
      <c r="E275" s="3" t="s">
        <v>111</v>
      </c>
      <c r="F275" s="28">
        <v>6</v>
      </c>
      <c r="G275" s="3" t="s">
        <v>247</v>
      </c>
      <c r="H275" s="3" t="s">
        <v>21</v>
      </c>
      <c r="I275" s="9">
        <v>19010000</v>
      </c>
      <c r="J275" s="29">
        <v>30</v>
      </c>
    </row>
    <row r="276" spans="1:10" ht="22.5">
      <c r="A276" s="29" t="s">
        <v>227</v>
      </c>
      <c r="B276" s="4" t="s">
        <v>123</v>
      </c>
      <c r="C276" s="3" t="s">
        <v>81</v>
      </c>
      <c r="D276" s="3" t="s">
        <v>128</v>
      </c>
      <c r="E276" s="3" t="s">
        <v>124</v>
      </c>
      <c r="F276" s="28">
        <v>10</v>
      </c>
      <c r="G276" s="3" t="s">
        <v>247</v>
      </c>
      <c r="H276" s="3" t="s">
        <v>21</v>
      </c>
      <c r="I276" s="9">
        <v>11287000</v>
      </c>
      <c r="J276" s="29">
        <v>30</v>
      </c>
    </row>
    <row r="277" spans="1:10" ht="12.75">
      <c r="A277" s="29"/>
      <c r="B277" s="12" t="s">
        <v>56</v>
      </c>
      <c r="C277" s="32"/>
      <c r="D277" s="32"/>
      <c r="E277" s="33"/>
      <c r="F277" s="33"/>
      <c r="G277" s="33"/>
      <c r="H277" s="33"/>
      <c r="I277" s="13">
        <f>I233+I234+I235+I236+I237+I238+I239+I240+I241+I259+I258</f>
        <v>4821251400</v>
      </c>
      <c r="J277" s="29"/>
    </row>
    <row r="278" spans="1:10" ht="12.75">
      <c r="A278" s="29"/>
      <c r="B278" s="10" t="s">
        <v>126</v>
      </c>
      <c r="C278" s="34"/>
      <c r="D278" s="34"/>
      <c r="E278" s="34"/>
      <c r="F278" s="34"/>
      <c r="G278" s="34"/>
      <c r="H278" s="34"/>
      <c r="I278" s="11">
        <f>I231+I277</f>
        <v>5461267270</v>
      </c>
      <c r="J278" s="29"/>
    </row>
    <row r="280" spans="2:4" ht="12.75">
      <c r="B280" s="42" t="s">
        <v>238</v>
      </c>
      <c r="C280" s="43"/>
      <c r="D280" s="43"/>
    </row>
    <row r="281" spans="2:10" ht="13.5" customHeight="1">
      <c r="B281" s="55" t="s">
        <v>239</v>
      </c>
      <c r="C281" s="55"/>
      <c r="D281" s="55"/>
      <c r="E281" s="55"/>
      <c r="F281" s="55"/>
      <c r="G281" s="55"/>
      <c r="H281" s="55"/>
      <c r="I281" s="55"/>
      <c r="J281" s="55"/>
    </row>
  </sheetData>
  <sheetProtection/>
  <autoFilter ref="A2:J191"/>
  <mergeCells count="41">
    <mergeCell ref="A8:J8"/>
    <mergeCell ref="A9:J9"/>
    <mergeCell ref="A106:J106"/>
    <mergeCell ref="A12:J12"/>
    <mergeCell ref="E14:E15"/>
    <mergeCell ref="F14:F15"/>
    <mergeCell ref="G14:G15"/>
    <mergeCell ref="I109:I110"/>
    <mergeCell ref="I14:I15"/>
    <mergeCell ref="G109:G110"/>
    <mergeCell ref="J14:J15"/>
    <mergeCell ref="D195:D196"/>
    <mergeCell ref="H14:H15"/>
    <mergeCell ref="A193:J193"/>
    <mergeCell ref="A107:J107"/>
    <mergeCell ref="A145:J145"/>
    <mergeCell ref="A192:J192"/>
    <mergeCell ref="J109:J110"/>
    <mergeCell ref="D109:D110"/>
    <mergeCell ref="E109:E110"/>
    <mergeCell ref="H109:H110"/>
    <mergeCell ref="A109:A110"/>
    <mergeCell ref="F109:F110"/>
    <mergeCell ref="B281:J281"/>
    <mergeCell ref="A195:A196"/>
    <mergeCell ref="C195:C196"/>
    <mergeCell ref="F195:F196"/>
    <mergeCell ref="G195:G196"/>
    <mergeCell ref="H195:H196"/>
    <mergeCell ref="I195:I196"/>
    <mergeCell ref="B195:B196"/>
    <mergeCell ref="C109:C110"/>
    <mergeCell ref="E195:E196"/>
    <mergeCell ref="A232:J232"/>
    <mergeCell ref="A14:A15"/>
    <mergeCell ref="C14:C15"/>
    <mergeCell ref="J195:J196"/>
    <mergeCell ref="B14:B15"/>
    <mergeCell ref="D14:D15"/>
    <mergeCell ref="A57:J57"/>
    <mergeCell ref="B109:B110"/>
  </mergeCells>
  <printOptions/>
  <pageMargins left="0.3937007874015748" right="0.2755905511811024" top="0.3937007874015748" bottom="0.1968503937007874" header="0.1968503937007874" footer="0.15748031496062992"/>
  <pageSetup horizontalDpi="600" verticalDpi="600" orientation="landscape" paperSize="9" scale="77" r:id="rId1"/>
  <headerFooter alignWithMargins="0">
    <oddFooter>&amp;R&amp;P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2010-12-21T09:39:25Z</cp:lastPrinted>
  <dcterms:created xsi:type="dcterms:W3CDTF">2010-02-12T05:18:57Z</dcterms:created>
  <dcterms:modified xsi:type="dcterms:W3CDTF">2011-03-04T12:59:47Z</dcterms:modified>
  <cp:category/>
  <cp:version/>
  <cp:contentType/>
  <cp:contentStatus/>
</cp:coreProperties>
</file>